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2　速やかに公表？　（再出力完了のご連絡）【総務省財務調査課】令和３年度財政状況資料集の作成について（2回目・地方公会計関係）\03　市町村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12" l="1"/>
  <c r="V23" i="12"/>
  <c r="Q23" i="12" l="1"/>
  <c r="CW7" i="12" l="1"/>
  <c r="CR7" i="12"/>
  <c r="CM7" i="12"/>
  <c r="CH7" i="12"/>
  <c r="AU30" i="12"/>
  <c r="AP30" i="12"/>
  <c r="AK30" i="12"/>
  <c r="AA30" i="12"/>
  <c r="V30" i="12"/>
  <c r="Q30" i="12"/>
  <c r="AU29" i="12"/>
  <c r="AK29" i="12"/>
  <c r="AA29" i="12"/>
  <c r="V29" i="12"/>
  <c r="Q29" i="12"/>
  <c r="AU28" i="12"/>
  <c r="AK28" i="12"/>
  <c r="AA28" i="12"/>
  <c r="V28" i="12"/>
  <c r="Q28" i="12"/>
  <c r="AP23" i="12"/>
  <c r="AA23" i="12"/>
  <c r="AK9" i="12"/>
  <c r="AA9" i="12"/>
  <c r="V9" i="12"/>
  <c r="AA8" i="12"/>
  <c r="V8" i="12"/>
  <c r="Q8" i="12"/>
  <c r="AP7" i="12"/>
  <c r="AA7" i="12"/>
  <c r="V7" i="12"/>
  <c r="Q7" i="12"/>
  <c r="AK7" i="12" l="1"/>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O35" i="10"/>
  <c r="BE35" i="10"/>
  <c r="AM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l="1"/>
  <c r="AM34" i="10"/>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<sst xmlns="http://schemas.openxmlformats.org/spreadsheetml/2006/main" count="1174" uniqueCount="625">
  <si>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</si>
  <si>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</si>
  <si>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</si>
  <si>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</si>
  <si>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</si>
  <si>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</si>
  <si>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</si>
  <si>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</si>
  <si>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</si>
  <si>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</si>
  <si>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</si>
  <si>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</si>
  <si>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</si>
  <si>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</si>
  <si>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</si>
  <si>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</si>
  <si>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</si>
  <si>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</si>
  <si>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</si>
  <si>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</si>
  <si>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</si>
  <si>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</si>
  <si>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</si>
  <si>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</si>
  <si>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</si>
  <si>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</si>
  <si>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</si>
  <si>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</si>
  <si>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</si>
  <si>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</si>
  <si>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</si>
  <si>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</si>
  <si>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</si>
  <si>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</si>
  <si>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</si>
  <si>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</si>
  <si>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</si>
  <si>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</si>
  <si>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</si>
  <si>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</si>
  <si>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</si>
  <si>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</si>
  <si>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</si>
  <si>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</si>
  <si>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</si>
  <si>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</si>
  <si>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</si>
  <si>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</si>
  <si>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</si>
  <si>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</si>
  <si>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</si>
  <si>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</si>
  <si>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</si>
  <si>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</si>
  <si>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</si>
  <si>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</si>
  <si>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</si>
  <si>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</si>
  <si>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</si>
  <si>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</si>
  <si>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</si>
  <si>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</si>
  <si>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</si>
  <si>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</si>
  <si>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</si>
  <si>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</si>
  <si>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</si>
  <si>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</si>
  <si>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</si>
  <si>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</si>
  <si>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</si>
  <si>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</si>
  <si>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</si>
  <si>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</si>
  <si>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</si>
  <si>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</si>
  <si>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</si>
  <si>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</si>
  <si>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</si>
  <si>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</si>
  <si>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</si>
  <si>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</si>
  <si>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</si>
  <si>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</si>
  <si>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</si>
  <si>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</si>
  <si>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</si>
  <si>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</si>
  <si>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</si>
  <si>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</si>
  <si>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</si>
  <si>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</si>
  <si>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</si>
  <si>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</si>
  <si>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</si>
  <si>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</si>
  <si>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</si>
  <si>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</si>
  <si>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</si>
  <si>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</si>
  <si>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</si>
  <si>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</si>
  <si>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</si>
  <si>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</si>
  <si>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</si>
  <si>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</si>
  <si>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</si>
  <si>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</si>
  <si>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</si>
  <si>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</si>
  <si>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</si>
  <si>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</si>
  <si>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</si>
  <si>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</si>
  <si>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</si>
  <si>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</si>
  <si>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</si>
  <si>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</si>
  <si>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</si>
  <si>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</si>
  <si>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</si>
  <si>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</si>
  <si>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</si>
  <si>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</si>
  <si>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</si>
  <si>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</si>
  <si>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</si>
  <si>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</si>
  <si>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</si>
  <si>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</si>
  <si>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</si>
  <si>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</si>
  <si>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</si>
  <si>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</si>
  <si>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</si>
  <si>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</si>
  <si>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</si>
  <si>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</si>
  <si>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</si>
  <si>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</si>
  <si>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</si>
  <si>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</si>
  <si>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</si>
  <si>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</si>
  <si>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</si>
  <si>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</si>
  <si>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</si>
  <si>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</si>
  <si>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</si>
  <si>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</si>
  <si>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</si>
  <si>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</si>
  <si>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</si>
  <si>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</si>
  <si>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</si>
  <si>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</si>
  <si>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</si>
  <si>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</si>
  <si>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</si>
  <si>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</si>
  <si>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</si>
  <si>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</si>
  <si>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</si>
  <si>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</si>
  <si>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</si>
  <si>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</si>
  <si>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</si>
  <si>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</si>
  <si>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</si>
  <si>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</si>
  <si>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</si>
  <si>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</si>
  <si>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</si>
  <si>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</si>
  <si>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</si>
  <si>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</si>
  <si>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</si>
  <si>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</si>
  <si>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</si>
  <si>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</si>
  <si>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</si>
  <si>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</si>
  <si>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</si>
  <si>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</si>
  <si>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</si>
  <si>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</si>
  <si>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</si>
  <si>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</si>
  <si>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</si>
  <si>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</si>
  <si>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</si>
  <si>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</si>
  <si>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</si>
  <si>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</si>
  <si>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</si>
  <si>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</si>
  <si>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</si>
  <si>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</si>
  <si>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</si>
  <si>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</si>
  <si>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</si>
  <si>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</si>
  <si>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</si>
  <si>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</si>
  <si>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</si>
  <si>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</si>
  <si>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</si>
  <si>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</si>
  <si>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</si>
  <si>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</si>
  <si>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</si>
  <si>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</si>
  <si>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</si>
  <si>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</si>
  <si>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</si>
  <si>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</si>
  <si>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</si>
  <si>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</si>
  <si>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</si>
  <si>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</si>
  <si>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</si>
  <si>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</si>
  <si>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</si>
  <si>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</si>
  <si>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</si>
  <si>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</si>
  <si>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</si>
  <si>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</si>
  <si>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</si>
  <si>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</si>
  <si>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</si>
  <si>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</si>
  <si>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</si>
  <si>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</si>
  <si>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</si>
  <si>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</si>
  <si>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</si>
  <si>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</si>
  <si>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</si>
  <si>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</si>
  <si>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</si>
  <si>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</si>
  <si>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労働費</t>
  </si>
  <si>
    <t>地方消費税交付金</t>
  </si>
  <si>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</si>
  <si>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</si>
  <si>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</si>
  <si>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</si>
  <si>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</si>
  <si>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</si>
  <si>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</si>
  <si>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</si>
  <si>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消防費</t>
  </si>
  <si>
    <t>軽油引取税交付金</t>
  </si>
  <si>
    <t>　　市町村たばこ税</t>
    <phoneticPr fontId="5"/>
  </si>
  <si>
    <t>教育費</t>
  </si>
  <si>
    <t>災害復旧費</t>
  </si>
  <si>
    <t>　　特別土地保有税</t>
    <phoneticPr fontId="5"/>
  </si>
  <si>
    <t>公債費</t>
  </si>
  <si>
    <t>地方特例交付金等</t>
    <rPh sb="7" eb="8">
      <t>トウ</t>
    </rPh>
    <phoneticPr fontId="16"/>
  </si>
  <si>
    <t>　法定外普通税</t>
    <phoneticPr fontId="5"/>
  </si>
  <si>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</si>
  <si>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</si>
  <si>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</si>
  <si>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</si>
  <si>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</si>
  <si>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</si>
  <si>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</si>
  <si>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</si>
  <si>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</si>
  <si>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</si>
  <si>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</si>
  <si>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</si>
  <si>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法定外目的税</t>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</si>
  <si>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</si>
  <si>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</si>
  <si>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</si>
  <si>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</si>
  <si>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</si>
  <si>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</si>
  <si>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</si>
  <si>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</si>
  <si>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</si>
  <si>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</si>
  <si>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</si>
  <si>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</si>
  <si>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</si>
  <si>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</si>
  <si>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</si>
  <si>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</si>
  <si>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</si>
  <si>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</si>
  <si>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</si>
  <si>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</si>
  <si>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</si>
  <si>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</si>
  <si>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</si>
  <si>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</si>
  <si>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</si>
  <si>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</si>
  <si>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</si>
  <si>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</si>
  <si>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</si>
  <si>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</si>
  <si>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</si>
  <si>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</si>
  <si>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</si>
  <si>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</si>
  <si>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</si>
  <si>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</si>
  <si>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</si>
  <si>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諸収入</t>
  </si>
  <si>
    <t>工業用水道</t>
    <phoneticPr fontId="5"/>
  </si>
  <si>
    <t>被保険者数(人)</t>
  </si>
  <si>
    <t>地方債</t>
  </si>
  <si>
    <t>　うち減収補塡債(特例分)</t>
    <rPh sb="4" eb="5">
      <t>シュウ</t>
    </rPh>
    <rPh sb="9" eb="10">
      <t>トク</t>
    </rPh>
    <rPh sb="10" eb="11">
      <t>レイ</t>
    </rPh>
    <rPh sb="11" eb="12">
      <t>ブン</t>
    </rPh>
    <phoneticPr fontId="16"/>
  </si>
  <si>
    <t>国庫支出金</t>
    <phoneticPr fontId="5"/>
  </si>
  <si>
    <t>　前年度繰上充用金</t>
    <phoneticPr fontId="5"/>
  </si>
  <si>
    <t>　うち猶予特例債</t>
    <phoneticPr fontId="16"/>
  </si>
  <si>
    <t>その他</t>
    <phoneticPr fontId="5"/>
  </si>
  <si>
    <t>投資的経費計</t>
    <rPh sb="5" eb="6">
      <t>ケイ</t>
    </rPh>
    <phoneticPr fontId="5"/>
  </si>
  <si>
    <t>歳入合計</t>
    <phoneticPr fontId="5"/>
  </si>
  <si>
    <t>普通建設事業費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</si>
  <si>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</si>
  <si>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</si>
  <si>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</si>
  <si>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</si>
  <si>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</si>
  <si>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</si>
  <si>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福岡県糸田町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</si>
  <si>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</si>
  <si>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</si>
  <si>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</si>
  <si>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</si>
  <si>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</si>
  <si>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</si>
  <si>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</si>
  <si>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</si>
  <si>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</si>
  <si>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</si>
  <si>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</si>
  <si>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</si>
  <si>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</si>
  <si>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</si>
  <si>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</si>
  <si>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</si>
  <si>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</si>
  <si>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</si>
  <si>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</si>
  <si>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</si>
  <si>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</si>
  <si>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</si>
  <si>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</si>
  <si>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</si>
  <si>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</si>
  <si>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</si>
  <si>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</si>
  <si>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</si>
  <si>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</si>
  <si>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</si>
  <si>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</si>
  <si>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</si>
  <si>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</si>
  <si>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</si>
  <si>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</si>
  <si>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</si>
  <si>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</si>
  <si>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町立緑ヶ丘病院事業特別会計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</si>
  <si>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</si>
  <si>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</si>
  <si>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</si>
  <si>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</si>
  <si>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</si>
  <si>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</si>
  <si>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</si>
  <si>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</si>
  <si>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</si>
  <si>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</si>
  <si>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</si>
  <si>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</si>
  <si>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</si>
  <si>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</si>
  <si>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</si>
  <si>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</si>
  <si>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</si>
  <si>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</si>
  <si>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</si>
  <si>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</si>
  <si>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</si>
  <si>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</si>
  <si>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</si>
  <si>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</si>
  <si>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</si>
  <si>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</si>
  <si>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</si>
  <si>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</si>
  <si>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</si>
  <si>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</si>
  <si>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</si>
  <si>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</si>
  <si>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</si>
  <si>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</si>
  <si>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</si>
  <si>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</si>
  <si>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</si>
  <si>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</si>
  <si>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</si>
  <si>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</si>
  <si>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</si>
  <si>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</si>
  <si>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</si>
  <si>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</si>
  <si>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</si>
  <si>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</si>
  <si>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</si>
  <si>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</si>
  <si>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</si>
  <si>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</si>
  <si>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</si>
  <si>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</si>
  <si>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</si>
  <si>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</si>
  <si>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</si>
  <si>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</si>
  <si>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</si>
  <si>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</si>
  <si>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</si>
  <si>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</si>
  <si>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</si>
  <si>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</si>
  <si>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</si>
  <si>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</si>
  <si>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</si>
  <si>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</si>
  <si>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</si>
  <si>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</si>
  <si>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</si>
  <si>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</si>
  <si>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</si>
  <si>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</si>
  <si>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</si>
  <si>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</si>
  <si>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</si>
  <si>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</si>
  <si>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</si>
  <si>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</si>
  <si>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</si>
  <si>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</si>
  <si>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</si>
  <si>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</si>
  <si>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</si>
  <si>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</si>
  <si>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</si>
  <si>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</si>
  <si>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</si>
  <si>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</si>
  <si>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</si>
  <si>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</si>
  <si>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</si>
  <si>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</si>
  <si>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</si>
  <si>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</si>
  <si>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</si>
  <si>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</si>
  <si>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</si>
  <si>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</si>
  <si>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</si>
  <si>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</si>
  <si>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</si>
  <si>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</si>
  <si>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</si>
  <si>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</si>
  <si>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</si>
  <si>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</si>
  <si>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</si>
  <si>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</si>
  <si>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</si>
  <si>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</si>
  <si>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</si>
  <si>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</si>
  <si>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</si>
  <si>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</si>
  <si>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</si>
  <si>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</si>
  <si>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</si>
  <si>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</si>
  <si>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</si>
  <si>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</si>
  <si>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</si>
  <si>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</si>
  <si>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</si>
  <si>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</si>
  <si>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</si>
  <si>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</si>
  <si>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</si>
  <si>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</si>
  <si>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</si>
  <si>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</si>
  <si>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</si>
  <si>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</si>
  <si>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</si>
  <si>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</si>
  <si>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</si>
  <si>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</si>
  <si>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</si>
  <si>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</si>
  <si>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</si>
  <si>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</si>
  <si>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</si>
  <si>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</si>
  <si>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</si>
  <si>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</si>
  <si>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</si>
  <si>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</si>
  <si>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</si>
  <si>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</si>
  <si>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</si>
  <si>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</si>
  <si>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</si>
  <si>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7.79</t>
  </si>
  <si>
    <t>▲ 1.14</t>
  </si>
  <si>
    <t>▲ 0.45</t>
  </si>
  <si>
    <t>一般会計</t>
  </si>
  <si>
    <t>住宅新築資金等貸付事業特別会計</t>
  </si>
  <si>
    <t>国民健康保険事業勘定特別会計</t>
  </si>
  <si>
    <t>▲ 5.87</t>
  </si>
  <si>
    <t>▲ 4.15</t>
  </si>
  <si>
    <t>▲ 2.63</t>
  </si>
  <si>
    <t>▲ 1.09</t>
  </si>
  <si>
    <t>後期高齢者医療事業特別会計</t>
  </si>
  <si>
    <t>学校給食センター事業特別会計</t>
  </si>
  <si>
    <t>町立緑ヶ丘病院事業特別会計</t>
  </si>
  <si>
    <t>▲ 0.72</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</si>
  <si>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</si>
  <si>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</si>
  <si>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</si>
  <si>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</si>
  <si>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</si>
  <si>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</si>
  <si>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</si>
  <si>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</si>
  <si>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</si>
  <si>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いとだ</t>
    <phoneticPr fontId="2"/>
  </si>
  <si>
    <t>かんがい施設運営基金</t>
    <rPh sb="4" eb="6">
      <t>シセツ</t>
    </rPh>
    <rPh sb="6" eb="8">
      <t>ウンエイ</t>
    </rPh>
    <rPh sb="8" eb="10">
      <t>キキン</t>
    </rPh>
    <phoneticPr fontId="5"/>
  </si>
  <si>
    <t>防災基金</t>
    <rPh sb="0" eb="2">
      <t>ボウサイ</t>
    </rPh>
    <rPh sb="2" eb="4">
      <t>キキン</t>
    </rPh>
    <phoneticPr fontId="5"/>
  </si>
  <si>
    <t>人づくり基金</t>
    <rPh sb="0" eb="1">
      <t>ヒト</t>
    </rPh>
    <rPh sb="4" eb="6">
      <t>キキン</t>
    </rPh>
    <phoneticPr fontId="5"/>
  </si>
  <si>
    <t>ふるさとづくり基金</t>
    <rPh sb="7" eb="9">
      <t>キキン</t>
    </rPh>
    <phoneticPr fontId="5"/>
  </si>
  <si>
    <t>ふるさと応援基金</t>
    <rPh sb="4" eb="6">
      <t>オウエン</t>
    </rPh>
    <rPh sb="6" eb="8">
      <t>キキン</t>
    </rPh>
    <phoneticPr fontId="5"/>
  </si>
  <si>
    <t>福岡県市町村消防団員等公務災害補償組合（一般会計）</t>
    <rPh sb="20" eb="24">
      <t>イッパンカイケイ</t>
    </rPh>
    <phoneticPr fontId="2"/>
  </si>
  <si>
    <t>福岡県市町村職員退職手当組合（一般会計）</t>
    <rPh sb="15" eb="19">
      <t>イッパンカイケイ</t>
    </rPh>
    <phoneticPr fontId="2"/>
  </si>
  <si>
    <t>福岡県市町村職員退職手当組合（基金特別会計）</t>
    <rPh sb="15" eb="21">
      <t>キキントクベツカイケイ</t>
    </rPh>
    <phoneticPr fontId="2"/>
  </si>
  <si>
    <t>福岡県自治振興組合（一般会計）</t>
    <rPh sb="10" eb="14">
      <t>イッパンカイケイ</t>
    </rPh>
    <phoneticPr fontId="2"/>
  </si>
  <si>
    <t>福岡県自治振興組合（公文書館事業特別会計）</t>
    <rPh sb="10" eb="14">
      <t>コウブンショカン</t>
    </rPh>
    <rPh sb="14" eb="16">
      <t>ジギョウ</t>
    </rPh>
    <rPh sb="16" eb="20">
      <t>トクベツカイケイ</t>
    </rPh>
    <phoneticPr fontId="2"/>
  </si>
  <si>
    <t>福岡県介護保険広域連合（介護保険事業特別会計）</t>
    <rPh sb="12" eb="18">
      <t>カイゴホケンジギョウ</t>
    </rPh>
    <rPh sb="18" eb="22">
      <t>トクベツカイケイ</t>
    </rPh>
    <phoneticPr fontId="2"/>
  </si>
  <si>
    <t>福岡県後期高齢者医療広域連合（一般会計）</t>
    <rPh sb="15" eb="19">
      <t>イッパンカイケイ</t>
    </rPh>
    <phoneticPr fontId="2"/>
  </si>
  <si>
    <t>福岡県後期高齢者医療広域連合（後期高齢者医療特別会計）</t>
    <rPh sb="15" eb="20">
      <t>コウキコウレイシャ</t>
    </rPh>
    <rPh sb="20" eb="22">
      <t>イリョウ</t>
    </rPh>
    <rPh sb="22" eb="26">
      <t>トクベツカイケイ</t>
    </rPh>
    <phoneticPr fontId="2"/>
  </si>
  <si>
    <t>田川地区広域環境衛生施設組合（一般会計）</t>
    <rPh sb="15" eb="19">
      <t>イッパンカイケイ</t>
    </rPh>
    <phoneticPr fontId="2"/>
  </si>
  <si>
    <t>下田川清掃施設組合（一般会計）</t>
    <rPh sb="10" eb="14">
      <t>イッパンカイケイ</t>
    </rPh>
    <phoneticPr fontId="2"/>
  </si>
  <si>
    <t>福岡県介護保険広域連合（一般会計）</t>
    <rPh sb="12" eb="16">
      <t>イッパンカイケイ</t>
    </rPh>
    <phoneticPr fontId="2"/>
  </si>
  <si>
    <t>田川地区斎場組合（一般会計）</t>
    <rPh sb="9" eb="13">
      <t>イッパンカイケイ</t>
    </rPh>
    <phoneticPr fontId="2"/>
  </si>
  <si>
    <t>田川郡東部環境衛生施設組合（一般会計）</t>
    <rPh sb="14" eb="18">
      <t>イッパンカイケイ</t>
    </rPh>
    <phoneticPr fontId="2"/>
  </si>
  <si>
    <t>福岡県田川地区消防組合（一般会計）</t>
    <rPh sb="12" eb="16">
      <t>イッパンカイケイ</t>
    </rPh>
    <phoneticPr fontId="2"/>
  </si>
  <si>
    <t>福岡県自治会館管理組合（一般会計）</t>
    <rPh sb="12" eb="16">
      <t>イッパンカイケイ</t>
    </rPh>
    <phoneticPr fontId="2"/>
  </si>
  <si>
    <t>-</t>
    <phoneticPr fontId="2"/>
  </si>
  <si>
    <t>田川広域水道企業団</t>
    <rPh sb="0" eb="4">
      <t>タガワコウイキ</t>
    </rPh>
    <rPh sb="4" eb="9">
      <t>スイドウキギョウダン</t>
    </rPh>
    <phoneticPr fontId="2"/>
  </si>
  <si>
    <t>-</t>
    <phoneticPr fontId="2"/>
  </si>
  <si>
    <t>-</t>
    <phoneticPr fontId="2"/>
  </si>
  <si>
    <t>法適用企業</t>
    <rPh sb="0" eb="3">
      <t>ホウテキヨウ</t>
    </rPh>
    <rPh sb="3" eb="5">
      <t>キギョウ</t>
    </rPh>
    <phoneticPr fontId="2"/>
  </si>
  <si>
    <t>福岡県糸田町</t>
    <phoneticPr fontId="25"/>
  </si>
  <si>
    <t>歳出の状況（単位 千円・％）</t>
    <phoneticPr fontId="5"/>
  </si>
  <si>
    <t>地方譲与税</t>
    <phoneticPr fontId="5"/>
  </si>
  <si>
    <t>　　市町村民税</t>
    <phoneticPr fontId="5"/>
  </si>
  <si>
    <t>　　　個人均等割</t>
    <phoneticPr fontId="5"/>
  </si>
  <si>
    <t>-</t>
    <phoneticPr fontId="5"/>
  </si>
  <si>
    <t>-</t>
    <phoneticPr fontId="5"/>
  </si>
  <si>
    <t>　　　法人均等割</t>
    <phoneticPr fontId="5"/>
  </si>
  <si>
    <t>　　　法人税割</t>
    <phoneticPr fontId="5"/>
  </si>
  <si>
    <t>　　軽自動車税</t>
    <phoneticPr fontId="5"/>
  </si>
  <si>
    <t>自動車税環境性能割交付金</t>
    <phoneticPr fontId="5"/>
  </si>
  <si>
    <t>　　鉱産税</t>
    <phoneticPr fontId="5"/>
  </si>
  <si>
    <t>法人事業税交付金</t>
    <phoneticPr fontId="16"/>
  </si>
  <si>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</si>
  <si>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</si>
  <si>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</si>
  <si>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</si>
  <si>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</si>
  <si>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</si>
  <si>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</si>
  <si>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</si>
  <si>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</si>
  <si>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</si>
  <si>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特別交付税</t>
    <phoneticPr fontId="5"/>
  </si>
  <si>
    <t>　人件費</t>
    <phoneticPr fontId="5"/>
  </si>
  <si>
    <t>　震災復興特別交付税</t>
    <phoneticPr fontId="25"/>
  </si>
  <si>
    <t>(一般財源計)</t>
    <phoneticPr fontId="5"/>
  </si>
  <si>
    <t>元利償還金</t>
    <phoneticPr fontId="5"/>
  </si>
  <si>
    <t>一時借入金利子</t>
    <phoneticPr fontId="5"/>
  </si>
  <si>
    <t>　物件費</t>
    <phoneticPr fontId="5"/>
  </si>
  <si>
    <t>合計</t>
    <phoneticPr fontId="5"/>
  </si>
  <si>
    <t>　繰出金</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</si>
  <si>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</si>
  <si>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</si>
  <si>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</si>
  <si>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</si>
  <si>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</si>
  <si>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</si>
  <si>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保険給付費</t>
    <phoneticPr fontId="5"/>
  </si>
  <si>
    <t>　うち臨時財政対策債</t>
    <phoneticPr fontId="5"/>
  </si>
  <si>
    <t>　　うち人件費</t>
    <phoneticPr fontId="5"/>
  </si>
  <si>
    <t>　うち補助</t>
    <phoneticPr fontId="5"/>
  </si>
  <si>
    <t>　うち単独</t>
    <phoneticPr fontId="5"/>
  </si>
  <si>
    <t>災害復旧事業費</t>
    <phoneticPr fontId="5"/>
  </si>
  <si>
    <t>失業対策事業費</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</si>
  <si>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</si>
  <si>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</si>
  <si>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</si>
  <si>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・将来負担比率はマイナス数値であるが、有形固定資産減価償却率は依然高い数値となっている。
　今後は公共施設の更新により有形固定資産減価償却率は低下し、類似団体に近づいていく予定だが、将来負担比率の増加にも注意しながら、公共施設対策を実施していかなければならない。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</si>
  <si>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</si>
  <si>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</si>
  <si>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</si>
  <si>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</si>
  <si>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</si>
  <si>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</si>
  <si>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</si>
  <si>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・将来負担比率及び実質公債費比率ともに、類似団体よりも低い水準にある。
　今後、公共施設の更新により、将来負担比率及び実質公債費比率の増加が予想されるので、充当可能基金や減債基金を活用しながら、適切な公共施設対策を実施していかなければならない。</t>
    <rPh sb="13" eb="14">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</si>
</sst>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xmlns:c16r2="http://schemas.microsoft.com/office/drawing/2015/06/chart">
            <c:ext xmlns:c16="http://schemas.microsoft.com/office/drawing/2014/chart" uri="{C3380CC4-5D6E-409C-BE32-E72D297353CC}">
              <c16:uniqueId val="{00000000-1090-4B64-81F0-50BCF612A3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31338</c:v>
                </c:pt>
                <c:pt idx="1">
                  <c:v>99742</c:v>
                </c:pt>
                <c:pt idx="2">
                  <c:v>101699</c:v>
                </c:pt>
                <c:pt idx="3">
                  <c:v>93251</c:v>
                </c:pt>
                <c:pt idx="4">
                  <c:v>220906</c:v>
                </c:pt>
              </c:numCache>
            </c:numRef>
          </c:val>
          <c:smooth val="0"/>
          <c:extLst xmlns:c16r2="http://schemas.microsoft.com/office/drawing/2015/06/chart">
            <c:ext xmlns:c16="http://schemas.microsoft.com/office/drawing/2014/chart" uri="{C3380CC4-5D6E-409C-BE32-E72D297353CC}">
              <c16:uniqueId val="{00000001-1090-4B64-81F0-50BCF612A3AE}"/>
            </c:ext>
          </c:extLst>
        </c:ser>
        <c:dLbls>
          <c:showLegendKey val="0"/>
          <c:showVal val="0"/>
          <c:showCatName val="0"/>
          <c:showSerName val="0"/>
          <c:showPercent val="0"/>
          <c:showBubbleSize val="0"/>
        </c:dLbls>
        <c:marker val="1"/>
        <c:smooth val="0"/>
        <c:axId val="498629840"/>
        <c:axId val="415215080"/>
      </c:lineChart>
      <c:catAx>
        <c:axId val="498629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5215080"/>
        <c:crosses val="autoZero"/>
        <c:auto val="1"/>
        <c:lblAlgn val="ctr"/>
        <c:lblOffset val="100"/>
        <c:tickLblSkip val="1"/>
        <c:tickMarkSkip val="1"/>
        <c:noMultiLvlLbl val="0"/>
      </c:catAx>
      <c:valAx>
        <c:axId val="4152150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862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14.38</c:v>
                </c:pt>
                <c:pt idx="1">
                  <c:v>10.66</c:v>
                </c:pt>
                <c:pt idx="2">
                  <c:v>14.66</c:v>
                </c:pt>
                <c:pt idx="3">
                  <c:v>14.36</c:v>
                </c:pt>
                <c:pt idx="4">
                  <c:v>14.24</c:v>
                </c:pt>
              </c:numCache>
            </c:numRef>
          </c:val>
          <c:extLst xmlns:c16r2="http://schemas.microsoft.com/office/drawing/2015/06/chart">
            <c:ext xmlns:c16="http://schemas.microsoft.com/office/drawing/2014/chart" uri="{C3380CC4-5D6E-409C-BE32-E72D297353CC}">
              <c16:uniqueId val="{00000000-8FBF-4C73-9B65-A8C051B7E5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48.87</c:v>
                </c:pt>
                <c:pt idx="1">
                  <c:v>51.71</c:v>
                </c:pt>
                <c:pt idx="2">
                  <c:v>51.43</c:v>
                </c:pt>
                <c:pt idx="3">
                  <c:v>48.95</c:v>
                </c:pt>
                <c:pt idx="4">
                  <c:v>46.98</c:v>
                </c:pt>
              </c:numCache>
            </c:numRef>
          </c:val>
          <c:extLst xmlns:c16r2="http://schemas.microsoft.com/office/drawing/2015/06/chart">
            <c:ext xmlns:c16="http://schemas.microsoft.com/office/drawing/2014/chart" uri="{C3380CC4-5D6E-409C-BE32-E72D297353CC}">
              <c16:uniqueId val="{00000001-8FBF-4C73-9B65-A8C051B7E5C0}"/>
            </c:ext>
          </c:extLst>
        </c:ser>
        <c:dLbls>
          <c:showLegendKey val="0"/>
          <c:showVal val="0"/>
          <c:showCatName val="0"/>
          <c:showSerName val="0"/>
          <c:showPercent val="0"/>
          <c:showBubbleSize val="0"/>
        </c:dLbls>
        <c:gapWidth val="250"/>
        <c:overlap val="100"/>
        <c:axId val="504078208"/>
        <c:axId val="499750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-7.79</c:v>
                </c:pt>
                <c:pt idx="1">
                  <c:v>-1.1399999999999999</c:v>
                </c:pt>
                <c:pt idx="2">
                  <c:v>3.67</c:v>
                </c:pt>
                <c:pt idx="3">
                  <c:v>-0.45</c:v>
                </c:pt>
                <c:pt idx="4">
                  <c:v>3.76</c:v>
                </c:pt>
              </c:numCache>
            </c:numRef>
          </c:val>
          <c:smooth val="0"/>
          <c:extLst xmlns:c16r2="http://schemas.microsoft.com/office/drawing/2015/06/chart">
            <c:ext xmlns:c16="http://schemas.microsoft.com/office/drawing/2014/chart" uri="{C3380CC4-5D6E-409C-BE32-E72D297353CC}">
              <c16:uniqueId val="{00000002-8FBF-4C73-9B65-A8C051B7E5C0}"/>
            </c:ext>
          </c:extLst>
        </c:ser>
        <c:dLbls>
          <c:showLegendKey val="0"/>
          <c:showVal val="0"/>
          <c:showCatName val="0"/>
          <c:showSerName val="0"/>
          <c:showPercent val="0"/>
          <c:showBubbleSize val="0"/>
        </c:dLbls>
        <c:marker val="1"/>
        <c:smooth val="0"/>
        <c:axId val="504078208"/>
        <c:axId val="499750496"/>
      </c:lineChart>
      <c:catAx>
        <c:axId val="5040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750496"/>
        <c:crosses val="autoZero"/>
        <c:auto val="1"/>
        <c:lblAlgn val="ctr"/>
        <c:lblOffset val="100"/>
        <c:tickLblSkip val="1"/>
        <c:tickMarkSkip val="1"/>
        <c:noMultiLvlLbl val="0"/>
      </c:catAx>
      <c:valAx>
        <c:axId val="49975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407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21.41</c:v>
                </c:pt>
                <c:pt idx="2">
                  <c:v>#N/A</c:v>
                </c:pt>
                <c:pt idx="3">
                  <c:v>8.61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6F4-4E9D-BF1C-999DEEDA78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6F4-4E9D-BF1C-999DEEDA785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6F4-4E9D-BF1C-999DEEDA785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6F4-4E9D-BF1C-999DEEDA7853}"/>
            </c:ext>
          </c:extLst>
        </c:ser>
        <c:ser>
          <c:idx val="4"/>
          <c:order val="4"/>
          <c:tx>
            <c:strRef>
              <c:f>データシート!$A$31</c:f>
              <c:strCache>
                <c:ptCount val="1"/>
                <c:pt idx="0">
                  <c:v>町立緑ヶ丘病院事業特別会計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1.79</c:v>
                </c:pt>
                <c:pt idx="2">
                  <c:v>#N/A</c:v>
                </c:pt>
                <c:pt idx="3">
                  <c:v>0.28000000000000003</c:v>
                </c:pt>
                <c:pt idx="4">
                  <c:v>0.72</c:v>
                </c:pt>
                <c:pt idx="5">
                  <c:v>#N/A</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6F4-4E9D-BF1C-999DEEDA7853}"/>
            </c:ext>
          </c:extLst>
        </c:ser>
        <c:ser>
          <c:idx val="5"/>
          <c:order val="5"/>
          <c:tx>
            <c:strRef>
              <c:f>データシート!$A$32</c:f>
              <c:strCache>
                <c:ptCount val="1"/>
                <c:pt idx="0">
                  <c:v>学校給食センター事業特別会計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36F4-4E9D-BF1C-999DEEDA7853}"/>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0.04</c:v>
                </c:pt>
                <c:pt idx="4">
                  <c:v>#N/A</c:v>
                </c:pt>
                <c:pt idx="5">
                  <c:v>0.04</c:v>
                </c:pt>
                <c:pt idx="6">
                  <c:v>#N/A</c:v>
                </c:pt>
                <c:pt idx="7">
                  <c:v>0.04</c:v>
                </c:pt>
                <c:pt idx="8">
                  <c:v>#N/A</c:v>
                </c:pt>
                <c:pt idx="9">
                  <c:v>0.36</c:v>
                </c:pt>
              </c:numCache>
            </c:numRef>
          </c:val>
          <c:extLst xmlns:c16r2="http://schemas.microsoft.com/office/drawing/2015/06/chart">
            <c:ext xmlns:c16="http://schemas.microsoft.com/office/drawing/2014/chart" uri="{C3380CC4-5D6E-409C-BE32-E72D297353CC}">
              <c16:uniqueId val="{00000006-36F4-4E9D-BF1C-999DEEDA7853}"/>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5.87</c:v>
                </c:pt>
                <c:pt idx="1">
                  <c:v>#N/A</c:v>
                </c:pt>
                <c:pt idx="2">
                  <c:v>4.1500000000000004</c:v>
                </c:pt>
                <c:pt idx="3">
                  <c:v>#N/A</c:v>
                </c:pt>
                <c:pt idx="4">
                  <c:v>2.63</c:v>
                </c:pt>
                <c:pt idx="5">
                  <c:v>#N/A</c:v>
                </c:pt>
                <c:pt idx="6">
                  <c:v>1.0900000000000001</c:v>
                </c:pt>
                <c:pt idx="7">
                  <c:v>#N/A</c:v>
                </c:pt>
                <c:pt idx="8">
                  <c:v>#N/A</c:v>
                </c:pt>
                <c:pt idx="9">
                  <c:v>0.67</c:v>
                </c:pt>
              </c:numCache>
            </c:numRef>
          </c:val>
          <c:extLst xmlns:c16r2="http://schemas.microsoft.com/office/drawing/2015/06/chart">
            <c:ext xmlns:c16="http://schemas.microsoft.com/office/drawing/2014/chart" uri="{C3380CC4-5D6E-409C-BE32-E72D297353CC}">
              <c16:uniqueId val="{00000007-36F4-4E9D-BF1C-999DEEDA7853}"/>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2.5099999999999998</c:v>
                </c:pt>
                <c:pt idx="2">
                  <c:v>#N/A</c:v>
                </c:pt>
                <c:pt idx="3">
                  <c:v>1.34</c:v>
                </c:pt>
                <c:pt idx="4">
                  <c:v>#N/A</c:v>
                </c:pt>
                <c:pt idx="5">
                  <c:v>1.46</c:v>
                </c:pt>
                <c:pt idx="6">
                  <c:v>#N/A</c:v>
                </c:pt>
                <c:pt idx="7">
                  <c:v>1.89</c:v>
                </c:pt>
                <c:pt idx="8">
                  <c:v>#N/A</c:v>
                </c:pt>
                <c:pt idx="9">
                  <c:v>2.37</c:v>
                </c:pt>
              </c:numCache>
            </c:numRef>
          </c:val>
          <c:extLst xmlns:c16r2="http://schemas.microsoft.com/office/drawing/2015/06/chart">
            <c:ext xmlns:c16="http://schemas.microsoft.com/office/drawing/2014/chart" uri="{C3380CC4-5D6E-409C-BE32-E72D297353CC}">
              <c16:uniqueId val="{00000008-36F4-4E9D-BF1C-999DEEDA785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11.86</c:v>
                </c:pt>
                <c:pt idx="2">
                  <c:v>#N/A</c:v>
                </c:pt>
                <c:pt idx="3">
                  <c:v>9.3000000000000007</c:v>
                </c:pt>
                <c:pt idx="4">
                  <c:v>#N/A</c:v>
                </c:pt>
                <c:pt idx="5">
                  <c:v>13.19</c:v>
                </c:pt>
                <c:pt idx="6">
                  <c:v>#N/A</c:v>
                </c:pt>
                <c:pt idx="7">
                  <c:v>12.46</c:v>
                </c:pt>
                <c:pt idx="8">
                  <c:v>#N/A</c:v>
                </c:pt>
                <c:pt idx="9">
                  <c:v>11.85</c:v>
                </c:pt>
              </c:numCache>
            </c:numRef>
          </c:val>
          <c:extLst xmlns:c16r2="http://schemas.microsoft.com/office/drawing/2015/06/chart">
            <c:ext xmlns:c16="http://schemas.microsoft.com/office/drawing/2014/chart" uri="{C3380CC4-5D6E-409C-BE32-E72D297353CC}">
              <c16:uniqueId val="{00000009-36F4-4E9D-BF1C-999DEEDA7853}"/>
            </c:ext>
          </c:extLst>
        </c:ser>
        <c:dLbls>
          <c:showLegendKey val="0"/>
          <c:showVal val="0"/>
          <c:showCatName val="0"/>
          <c:showSerName val="0"/>
          <c:showPercent val="0"/>
          <c:showBubbleSize val="0"/>
        </c:dLbls>
        <c:gapWidth val="150"/>
        <c:overlap val="100"/>
        <c:axId val="506092240"/>
        <c:axId val="506092624"/>
      </c:barChart>
      <c:catAx>
        <c:axId val="50609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092624"/>
        <c:crosses val="autoZero"/>
        <c:auto val="1"/>
        <c:lblAlgn val="ctr"/>
        <c:lblOffset val="100"/>
        <c:tickLblSkip val="1"/>
        <c:tickMarkSkip val="1"/>
        <c:noMultiLvlLbl val="0"/>
      </c:catAx>
      <c:valAx>
        <c:axId val="50609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09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368</c:v>
                </c:pt>
                <c:pt idx="5">
                  <c:v>368</c:v>
                </c:pt>
                <c:pt idx="8">
                  <c:v>349</c:v>
                </c:pt>
                <c:pt idx="11">
                  <c:v>358</c:v>
                </c:pt>
                <c:pt idx="14">
                  <c:v>351</c:v>
                </c:pt>
              </c:numCache>
            </c:numRef>
          </c:val>
          <c:extLst xmlns:c16r2="http://schemas.microsoft.com/office/drawing/2015/06/chart">
            <c:ext xmlns:c16="http://schemas.microsoft.com/office/drawing/2014/chart" uri="{C3380CC4-5D6E-409C-BE32-E72D297353CC}">
              <c16:uniqueId val="{00000000-2721-44A3-B26D-C516D76B59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3</c:v>
                </c:pt>
                <c:pt idx="3">
                  <c:v>3</c:v>
                </c:pt>
                <c:pt idx="6">
                  <c:v>2</c:v>
                </c:pt>
                <c:pt idx="9">
                  <c:v>2</c:v>
                </c:pt>
                <c:pt idx="12">
                  <c:v>3</c:v>
                </c:pt>
              </c:numCache>
            </c:numRef>
          </c:val>
          <c:extLst xmlns:c16r2="http://schemas.microsoft.com/office/drawing/2015/06/chart">
            <c:ext xmlns:c16="http://schemas.microsoft.com/office/drawing/2014/chart" uri="{C3380CC4-5D6E-409C-BE32-E72D297353CC}">
              <c16:uniqueId val="{00000001-2721-44A3-B26D-C516D76B59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721-44A3-B26D-C516D76B59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47</c:v>
                </c:pt>
                <c:pt idx="3">
                  <c:v>47</c:v>
                </c:pt>
                <c:pt idx="6">
                  <c:v>38</c:v>
                </c:pt>
                <c:pt idx="9">
                  <c:v>21</c:v>
                </c:pt>
                <c:pt idx="12">
                  <c:v>19</c:v>
                </c:pt>
              </c:numCache>
            </c:numRef>
          </c:val>
          <c:extLst xmlns:c16r2="http://schemas.microsoft.com/office/drawing/2015/06/chart">
            <c:ext xmlns:c16="http://schemas.microsoft.com/office/drawing/2014/chart" uri="{C3380CC4-5D6E-409C-BE32-E72D297353CC}">
              <c16:uniqueId val="{00000003-2721-44A3-B26D-C516D76B59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c:v>
                </c:pt>
                <c:pt idx="3">
                  <c:v>4</c:v>
                </c:pt>
                <c:pt idx="6">
                  <c:v>4</c:v>
                </c:pt>
                <c:pt idx="9">
                  <c:v>1</c:v>
                </c:pt>
                <c:pt idx="12">
                  <c:v>1</c:v>
                </c:pt>
              </c:numCache>
            </c:numRef>
          </c:val>
          <c:extLst xmlns:c16r2="http://schemas.microsoft.com/office/drawing/2015/06/chart">
            <c:ext xmlns:c16="http://schemas.microsoft.com/office/drawing/2014/chart" uri="{C3380CC4-5D6E-409C-BE32-E72D297353CC}">
              <c16:uniqueId val="{00000004-2721-44A3-B26D-C516D76B59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721-44A3-B26D-C516D76B59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721-44A3-B26D-C516D76B59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436</c:v>
                </c:pt>
                <c:pt idx="3">
                  <c:v>421</c:v>
                </c:pt>
                <c:pt idx="6">
                  <c:v>421</c:v>
                </c:pt>
                <c:pt idx="9">
                  <c:v>453</c:v>
                </c:pt>
                <c:pt idx="12">
                  <c:v>468</c:v>
                </c:pt>
              </c:numCache>
            </c:numRef>
          </c:val>
          <c:extLst xmlns:c16r2="http://schemas.microsoft.com/office/drawing/2015/06/chart">
            <c:ext xmlns:c16="http://schemas.microsoft.com/office/drawing/2014/chart" uri="{C3380CC4-5D6E-409C-BE32-E72D297353CC}">
              <c16:uniqueId val="{00000007-2721-44A3-B26D-C516D76B5971}"/>
            </c:ext>
          </c:extLst>
        </c:ser>
        <c:dLbls>
          <c:showLegendKey val="0"/>
          <c:showVal val="0"/>
          <c:showCatName val="0"/>
          <c:showSerName val="0"/>
          <c:showPercent val="0"/>
          <c:showBubbleSize val="0"/>
        </c:dLbls>
        <c:gapWidth val="100"/>
        <c:overlap val="100"/>
        <c:axId val="507225720"/>
        <c:axId val="507226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122</c:v>
                </c:pt>
                <c:pt idx="2">
                  <c:v>#N/A</c:v>
                </c:pt>
                <c:pt idx="3">
                  <c:v>#N/A</c:v>
                </c:pt>
                <c:pt idx="4">
                  <c:v>107</c:v>
                </c:pt>
                <c:pt idx="5">
                  <c:v>#N/A</c:v>
                </c:pt>
                <c:pt idx="6">
                  <c:v>#N/A</c:v>
                </c:pt>
                <c:pt idx="7">
                  <c:v>116</c:v>
                </c:pt>
                <c:pt idx="8">
                  <c:v>#N/A</c:v>
                </c:pt>
                <c:pt idx="9">
                  <c:v>#N/A</c:v>
                </c:pt>
                <c:pt idx="10">
                  <c:v>119</c:v>
                </c:pt>
                <c:pt idx="11">
                  <c:v>#N/A</c:v>
                </c:pt>
                <c:pt idx="12">
                  <c:v>#N/A</c:v>
                </c:pt>
                <c:pt idx="13">
                  <c:v>140</c:v>
                </c:pt>
                <c:pt idx="14">
                  <c:v>#N/A</c:v>
                </c:pt>
              </c:numCache>
            </c:numRef>
          </c:val>
          <c:smooth val="0"/>
          <c:extLst xmlns:c16r2="http://schemas.microsoft.com/office/drawing/2015/06/chart">
            <c:ext xmlns:c16="http://schemas.microsoft.com/office/drawing/2014/chart" uri="{C3380CC4-5D6E-409C-BE32-E72D297353CC}">
              <c16:uniqueId val="{00000008-2721-44A3-B26D-C516D76B5971}"/>
            </c:ext>
          </c:extLst>
        </c:ser>
        <c:dLbls>
          <c:showLegendKey val="0"/>
          <c:showVal val="0"/>
          <c:showCatName val="0"/>
          <c:showSerName val="0"/>
          <c:showPercent val="0"/>
          <c:showBubbleSize val="0"/>
        </c:dLbls>
        <c:marker val="1"/>
        <c:smooth val="0"/>
        <c:axId val="507225720"/>
        <c:axId val="507226104"/>
      </c:lineChart>
      <c:catAx>
        <c:axId val="50722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226104"/>
        <c:crosses val="autoZero"/>
        <c:auto val="1"/>
        <c:lblAlgn val="ctr"/>
        <c:lblOffset val="100"/>
        <c:tickLblSkip val="1"/>
        <c:tickMarkSkip val="1"/>
        <c:noMultiLvlLbl val="0"/>
      </c:catAx>
      <c:valAx>
        <c:axId val="507226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225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3243</c:v>
                </c:pt>
                <c:pt idx="5">
                  <c:v>3141</c:v>
                </c:pt>
                <c:pt idx="8">
                  <c:v>3234</c:v>
                </c:pt>
                <c:pt idx="11">
                  <c:v>3023</c:v>
                </c:pt>
                <c:pt idx="14">
                  <c:v>3843</c:v>
                </c:pt>
              </c:numCache>
            </c:numRef>
          </c:val>
          <c:extLst xmlns:c16r2="http://schemas.microsoft.com/office/drawing/2015/06/chart">
            <c:ext xmlns:c16="http://schemas.microsoft.com/office/drawing/2014/chart" uri="{C3380CC4-5D6E-409C-BE32-E72D297353CC}">
              <c16:uniqueId val="{00000000-0512-4E2B-AA5E-F5B0C2ACCF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247</c:v>
                </c:pt>
                <c:pt idx="5">
                  <c:v>378</c:v>
                </c:pt>
                <c:pt idx="8">
                  <c:v>356</c:v>
                </c:pt>
                <c:pt idx="11">
                  <c:v>508</c:v>
                </c:pt>
                <c:pt idx="14">
                  <c:v>753</c:v>
                </c:pt>
              </c:numCache>
            </c:numRef>
          </c:val>
          <c:extLst xmlns:c16r2="http://schemas.microsoft.com/office/drawing/2015/06/chart">
            <c:ext xmlns:c16="http://schemas.microsoft.com/office/drawing/2014/chart" uri="{C3380CC4-5D6E-409C-BE32-E72D297353CC}">
              <c16:uniqueId val="{00000001-0512-4E2B-AA5E-F5B0C2ACCF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4950</c:v>
                </c:pt>
                <c:pt idx="5">
                  <c:v>5118</c:v>
                </c:pt>
                <c:pt idx="8">
                  <c:v>5523</c:v>
                </c:pt>
                <c:pt idx="11">
                  <c:v>5732</c:v>
                </c:pt>
                <c:pt idx="14">
                  <c:v>5691</c:v>
                </c:pt>
              </c:numCache>
            </c:numRef>
          </c:val>
          <c:extLst xmlns:c16r2="http://schemas.microsoft.com/office/drawing/2015/06/chart">
            <c:ext xmlns:c16="http://schemas.microsoft.com/office/drawing/2014/chart" uri="{C3380CC4-5D6E-409C-BE32-E72D297353CC}">
              <c16:uniqueId val="{00000002-0512-4E2B-AA5E-F5B0C2ACCF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512-4E2B-AA5E-F5B0C2ACCF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512-4E2B-AA5E-F5B0C2ACCF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512-4E2B-AA5E-F5B0C2ACCF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971</c:v>
                </c:pt>
                <c:pt idx="3">
                  <c:v>961</c:v>
                </c:pt>
                <c:pt idx="6">
                  <c:v>1014</c:v>
                </c:pt>
                <c:pt idx="9">
                  <c:v>965</c:v>
                </c:pt>
                <c:pt idx="12">
                  <c:v>972</c:v>
                </c:pt>
              </c:numCache>
            </c:numRef>
          </c:val>
          <c:extLst xmlns:c16r2="http://schemas.microsoft.com/office/drawing/2015/06/chart">
            <c:ext xmlns:c16="http://schemas.microsoft.com/office/drawing/2014/chart" uri="{C3380CC4-5D6E-409C-BE32-E72D297353CC}">
              <c16:uniqueId val="{00000006-0512-4E2B-AA5E-F5B0C2ACCF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151</c:v>
                </c:pt>
                <c:pt idx="3">
                  <c:v>112</c:v>
                </c:pt>
                <c:pt idx="6">
                  <c:v>110</c:v>
                </c:pt>
                <c:pt idx="9">
                  <c:v>132</c:v>
                </c:pt>
                <c:pt idx="12">
                  <c:v>113</c:v>
                </c:pt>
              </c:numCache>
            </c:numRef>
          </c:val>
          <c:extLst xmlns:c16r2="http://schemas.microsoft.com/office/drawing/2015/06/chart">
            <c:ext xmlns:c16="http://schemas.microsoft.com/office/drawing/2014/chart" uri="{C3380CC4-5D6E-409C-BE32-E72D297353CC}">
              <c16:uniqueId val="{00000007-0512-4E2B-AA5E-F5B0C2ACCF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c:v>
                </c:pt>
                <c:pt idx="3">
                  <c:v>10</c:v>
                </c:pt>
                <c:pt idx="6">
                  <c:v>8</c:v>
                </c:pt>
                <c:pt idx="9">
                  <c:v>82</c:v>
                </c:pt>
                <c:pt idx="12">
                  <c:v>79</c:v>
                </c:pt>
              </c:numCache>
            </c:numRef>
          </c:val>
          <c:extLst xmlns:c16r2="http://schemas.microsoft.com/office/drawing/2015/06/chart">
            <c:ext xmlns:c16="http://schemas.microsoft.com/office/drawing/2014/chart" uri="{C3380CC4-5D6E-409C-BE32-E72D297353CC}">
              <c16:uniqueId val="{00000008-0512-4E2B-AA5E-F5B0C2ACCF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512-4E2B-AA5E-F5B0C2ACCF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4610</c:v>
                </c:pt>
                <c:pt idx="3">
                  <c:v>4751</c:v>
                </c:pt>
                <c:pt idx="6">
                  <c:v>4898</c:v>
                </c:pt>
                <c:pt idx="9">
                  <c:v>5106</c:v>
                </c:pt>
                <c:pt idx="12">
                  <c:v>6220</c:v>
                </c:pt>
              </c:numCache>
            </c:numRef>
          </c:val>
          <c:extLst xmlns:c16r2="http://schemas.microsoft.com/office/drawing/2015/06/chart">
            <c:ext xmlns:c16="http://schemas.microsoft.com/office/drawing/2014/chart" uri="{C3380CC4-5D6E-409C-BE32-E72D297353CC}">
              <c16:uniqueId val="{0000000A-0512-4E2B-AA5E-F5B0C2ACCF2D}"/>
            </c:ext>
          </c:extLst>
        </c:ser>
        <c:dLbls>
          <c:showLegendKey val="0"/>
          <c:showVal val="0"/>
          <c:showCatName val="0"/>
          <c:showSerName val="0"/>
          <c:showPercent val="0"/>
          <c:showBubbleSize val="0"/>
        </c:dLbls>
        <c:gapWidth val="100"/>
        <c:overlap val="100"/>
        <c:axId val="506446680"/>
        <c:axId val="506451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512-4E2B-AA5E-F5B0C2ACCF2D}"/>
            </c:ext>
          </c:extLst>
        </c:ser>
        <c:dLbls>
          <c:showLegendKey val="0"/>
          <c:showVal val="0"/>
          <c:showCatName val="0"/>
          <c:showSerName val="0"/>
          <c:showPercent val="0"/>
          <c:showBubbleSize val="0"/>
        </c:dLbls>
        <c:marker val="1"/>
        <c:smooth val="0"/>
        <c:axId val="506446680"/>
        <c:axId val="506451528"/>
      </c:lineChart>
      <c:catAx>
        <c:axId val="50644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451528"/>
        <c:crosses val="autoZero"/>
        <c:auto val="1"/>
        <c:lblAlgn val="ctr"/>
        <c:lblOffset val="100"/>
        <c:tickLblSkip val="1"/>
        <c:tickMarkSkip val="1"/>
        <c:noMultiLvlLbl val="0"/>
      </c:catAx>
      <c:valAx>
        <c:axId val="50645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44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1400</c:v>
                </c:pt>
                <c:pt idx="1">
                  <c:v>1382</c:v>
                </c:pt>
                <c:pt idx="2">
                  <c:v>1396</c:v>
                </c:pt>
              </c:numCache>
            </c:numRef>
          </c:val>
          <c:extLst xmlns:c16r2="http://schemas.microsoft.com/office/drawing/2015/06/chart">
            <c:ext xmlns:c16="http://schemas.microsoft.com/office/drawing/2014/chart" uri="{C3380CC4-5D6E-409C-BE32-E72D297353CC}">
              <c16:uniqueId val="{00000000-A6C4-43AB-9FBD-95FBEC6E36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1279</c:v>
                </c:pt>
                <c:pt idx="1">
                  <c:v>1286</c:v>
                </c:pt>
                <c:pt idx="2">
                  <c:v>1440</c:v>
                </c:pt>
              </c:numCache>
            </c:numRef>
          </c:val>
          <c:extLst xmlns:c16r2="http://schemas.microsoft.com/office/drawing/2015/06/chart">
            <c:ext xmlns:c16="http://schemas.microsoft.com/office/drawing/2014/chart" uri="{C3380CC4-5D6E-409C-BE32-E72D297353CC}">
              <c16:uniqueId val="{00000001-A6C4-43AB-9FBD-95FBEC6E36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2846</c:v>
                </c:pt>
                <c:pt idx="1">
                  <c:v>3068</c:v>
                </c:pt>
                <c:pt idx="2">
                  <c:v>2857</c:v>
                </c:pt>
              </c:numCache>
            </c:numRef>
          </c:val>
          <c:extLst xmlns:c16r2="http://schemas.microsoft.com/office/drawing/2015/06/chart">
            <c:ext xmlns:c16="http://schemas.microsoft.com/office/drawing/2014/chart" uri="{C3380CC4-5D6E-409C-BE32-E72D297353CC}">
              <c16:uniqueId val="{00000002-A6C4-43AB-9FBD-95FBEC6E3660}"/>
            </c:ext>
          </c:extLst>
        </c:ser>
        <c:dLbls>
          <c:showLegendKey val="0"/>
          <c:showVal val="0"/>
          <c:showCatName val="0"/>
          <c:showSerName val="0"/>
          <c:showPercent val="0"/>
          <c:showBubbleSize val="0"/>
        </c:dLbls>
        <c:gapWidth val="120"/>
        <c:overlap val="100"/>
        <c:axId val="503780224"/>
        <c:axId val="503784752"/>
      </c:barChart>
      <c:catAx>
        <c:axId val="50378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3784752"/>
        <c:crosses val="autoZero"/>
        <c:auto val="1"/>
        <c:lblAlgn val="ctr"/>
        <c:lblOffset val="100"/>
        <c:tickLblSkip val="1"/>
        <c:tickMarkSkip val="1"/>
        <c:noMultiLvlLbl val="0"/>
      </c:catAx>
      <c:valAx>
        <c:axId val="503784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378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B9F-42D8-8C74-12784FB106E6}"/>
                </c:ext>
                <c:ext xmlns:c15="http://schemas.microsoft.com/office/drawing/2012/chart" uri="{CE6537A1-D6FC-4f65-9D91-7224C49458BB}">
                  <c15:dlblFieldTable>
                    <c15:dlblFTEntry>
                      <c15:txfldGUID>{ED705316-AAE6-4D93-9AEF-9D625D7B4FF9}</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B9F-42D8-8C74-12784FB106E6}"/>
                </c:ext>
                <c:ext xmlns:c15="http://schemas.microsoft.com/office/drawing/2012/chart" uri="{CE6537A1-D6FC-4f65-9D91-7224C49458BB}">
                  <c15:dlblFieldTable>
                    <c15:dlblFTEntry>
                      <c15:txfldGUID>{50E2E3D3-4BA2-4270-830B-57043DAC62AF}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B9F-42D8-8C74-12784FB106E6}"/>
                </c:ext>
                <c:ext xmlns:c15="http://schemas.microsoft.com/office/drawing/2012/chart" uri="{CE6537A1-D6FC-4f65-9D91-7224C49458BB}">
                  <c15:dlblFieldTable>
                    <c15:dlblFTEntry>
                      <c15:txfldGUID>{934425A4-E853-43FD-9229-5F12551AC733}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B9F-42D8-8C74-12784FB106E6}"/>
                </c:ext>
                <c:ext xmlns:c15="http://schemas.microsoft.com/office/drawing/2012/chart" uri="{CE6537A1-D6FC-4f65-9D91-7224C49458BB}">
                  <c15:dlblFieldTable>
                    <c15:dlblFTEntry>
                      <c15:txfldGUID>{10199C47-6CF3-4FC4-A4D9-458E63D09CBA}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B9F-42D8-8C74-12784FB106E6}"/>
                </c:ext>
                <c:ext xmlns:c15="http://schemas.microsoft.com/office/drawing/2012/chart" uri="{CE6537A1-D6FC-4f65-9D91-7224C49458BB}">
                  <c15:dlblFieldTable>
                    <c15:dlblFTEntry>
                      <c15:txfldGUID>{7ECF2A70-48C7-4963-91CD-88A3435D4399}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B9F-42D8-8C74-12784FB106E6}"/>
                </c:ext>
                <c:ext xmlns:c15="http://schemas.microsoft.com/office/drawing/2012/chart" uri="{CE6537A1-D6FC-4f65-9D91-7224C49458BB}">
                  <c15:dlblFieldTable>
                    <c15:dlblFTEntry>
                      <c15:txfldGUID>{94F9D5A6-B2EA-49BD-B13A-9C837E464C67}</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B9F-42D8-8C74-12784FB106E6}"/>
                </c:ext>
                <c:ext xmlns:c15="http://schemas.microsoft.com/office/drawing/2012/chart" uri="{CE6537A1-D6FC-4f65-9D91-7224C49458BB}">
                  <c15:dlblFieldTable>
                    <c15:dlblFTEntry>
                      <c15:txfldGUID>{0B8FDDE9-95F5-4C97-BE77-F478620AF304}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B9F-42D8-8C74-12784FB106E6}"/>
                </c:ext>
                <c:ext xmlns:c15="http://schemas.microsoft.com/office/drawing/2012/chart" uri="{CE6537A1-D6FC-4f65-9D91-7224C49458BB}">
                  <c15:dlblFieldTable>
                    <c15:dlblFTEntry>
                      <c15:txfldGUID>{F126E728-3FA9-47C3-B947-1AE35828C338}</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B9F-42D8-8C74-12784FB106E6}"/>
                </c:ext>
                <c:ext xmlns:c15="http://schemas.microsoft.com/office/drawing/2012/chart" uri="{CE6537A1-D6FC-4f65-9D91-7224C49458BB}">
                  <c15:dlblFieldTable>
                    <c15:dlblFTEntry>
                      <c15:txfldGUID>{FDD5D92D-D7A3-44B6-BCB7-43E72F265162}</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78.3</c:v>
                </c:pt>
                <c:pt idx="8">
                  <c:v>77.5</c:v>
                </c:pt>
                <c:pt idx="16">
                  <c:v>76.400000000000006</c:v>
                </c:pt>
                <c:pt idx="24">
                  <c:v>76.599999999999994</c:v>
                </c:pt>
                <c:pt idx="32">
                  <c:v>75.599999999999994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B9F-42D8-8C74-12784FB106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B9F-42D8-8C74-12784FB106E6}"/>
                </c:ext>
                <c:ext xmlns:c15="http://schemas.microsoft.com/office/drawing/2012/chart" uri="{CE6537A1-D6FC-4f65-9D91-7224C49458BB}">
                  <c15:dlblFieldTable>
                    <c15:dlblFTEntry>
                      <c15:txfldGUID>{3321F28A-7F5F-4E3F-9B62-C8351E4D31D8}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B9F-42D8-8C74-12784FB106E6}"/>
                </c:ext>
                <c:ext xmlns:c15="http://schemas.microsoft.com/office/drawing/2012/chart" uri="{CE6537A1-D6FC-4f65-9D91-7224C49458BB}">
                  <c15:dlblFieldTable>
                    <c15:dlblFTEntry>
                      <c15:txfldGUID>{5DF5E242-7EA0-4839-BB70-38F230869978}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B9F-42D8-8C74-12784FB106E6}"/>
                </c:ext>
                <c:ext xmlns:c15="http://schemas.microsoft.com/office/drawing/2012/chart" uri="{CE6537A1-D6FC-4f65-9D91-7224C49458BB}">
                  <c15:dlblFieldTable>
                    <c15:dlblFTEntry>
                      <c15:txfldGUID>{EB607D40-A6E5-4802-92E2-99FB336052F1}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B9F-42D8-8C74-12784FB106E6}"/>
                </c:ext>
                <c:ext xmlns:c15="http://schemas.microsoft.com/office/drawing/2012/chart" uri="{CE6537A1-D6FC-4f65-9D91-7224C49458BB}">
                  <c15:dlblFieldTable>
                    <c15:dlblFTEntry>
                      <c15:txfldGUID>{F431CE8C-CF99-49E1-8ED3-AA19FE249FBD}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B9F-42D8-8C74-12784FB106E6}"/>
                </c:ext>
                <c:ext xmlns:c15="http://schemas.microsoft.com/office/drawing/2012/chart" uri="{CE6537A1-D6FC-4f65-9D91-7224C49458BB}">
                  <c15:dlblFieldTable>
                    <c15:dlblFTEntry>
                      <c15:txfldGUID>{E6D41BB8-FF0D-49CB-9CF4-1D60F0817D1E}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B9F-42D8-8C74-12784FB106E6}"/>
                </c:ext>
                <c:ext xmlns:c15="http://schemas.microsoft.com/office/drawing/2012/chart" uri="{CE6537A1-D6FC-4f65-9D91-7224C49458BB}">
                  <c15:dlblFieldTable>
                    <c15:dlblFTEntry>
                      <c15:txfldGUID>{EADA2D91-48D6-4B69-AEC0-095CD68F3AB6}</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B9F-42D8-8C74-12784FB106E6}"/>
                </c:ext>
                <c:ext xmlns:c15="http://schemas.microsoft.com/office/drawing/2012/chart" uri="{CE6537A1-D6FC-4f65-9D91-7224C49458BB}">
                  <c15:dlblFieldTable>
                    <c15:dlblFTEntry>
                      <c15:txfldGUID>{085834F1-1ACA-4C6B-96D6-2D531927E25D}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B9F-42D8-8C74-12784FB106E6}"/>
                </c:ext>
                <c:ext xmlns:c15="http://schemas.microsoft.com/office/drawing/2012/chart" uri="{CE6537A1-D6FC-4f65-9D91-7224C49458BB}">
                  <c15:dlblFieldTable>
                    <c15:dlblFTEntry>
                      <c15:txfldGUID>{A4B365FE-7514-4E96-9598-2A451821DC18}</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B9F-42D8-8C74-12784FB106E6}"/>
                </c:ext>
                <c:ext xmlns:c15="http://schemas.microsoft.com/office/drawing/2012/chart" uri="{CE6537A1-D6FC-4f65-9D91-7224C49458BB}">
                  <c15:dlblFieldTable>
                    <c15:dlblFTEntry>
                      <c15:txfldGUID>{A383C8C2-F964-4A4D-AAA2-91CCA7E34066}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1B9F-42D8-8C74-12784FB106E6}"/>
            </c:ext>
          </c:extLst>
        </c:ser>
        <c:dLbls>
          <c:showLegendKey val="0"/>
          <c:showVal val="1"/>
          <c:showCatName val="0"/>
          <c:showSerName val="0"/>
          <c:showPercent val="0"/>
          <c:showBubbleSize val="0"/>
        </c:dLbls>
        <c:axId val="503649160"/>
        <c:axId val="496976576"/>
      </c:scatterChart>
      <c:valAx>
        <c:axId val="50364916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976576"/>
        <c:crosses val="autoZero"/>
        <c:crossBetween val="midCat"/>
      </c:valAx>
      <c:valAx>
        <c:axId val="49697657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364916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616-43C3-9D7A-955537D43442}"/>
                </c:ext>
                <c:ext xmlns:c15="http://schemas.microsoft.com/office/drawing/2012/chart" uri="{CE6537A1-D6FC-4f65-9D91-7224C49458BB}">
                  <c15:dlblFieldTable>
                    <c15:dlblFTEntry>
                      <c15:txfldGUID>{2D5F5F22-B47D-4BFC-B357-22B0D725748A}</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616-43C3-9D7A-955537D43442}"/>
                </c:ext>
                <c:ext xmlns:c15="http://schemas.microsoft.com/office/drawing/2012/chart" uri="{CE6537A1-D6FC-4f65-9D91-7224C49458BB}">
                  <c15:dlblFieldTable>
                    <c15:dlblFTEntry>
                      <c15:txfldGUID>{181E55D0-5162-493C-9377-06672C8A99F9}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616-43C3-9D7A-955537D43442}"/>
                </c:ext>
                <c:ext xmlns:c15="http://schemas.microsoft.com/office/drawing/2012/chart" uri="{CE6537A1-D6FC-4f65-9D91-7224C49458BB}">
                  <c15:dlblFieldTable>
                    <c15:dlblFTEntry>
                      <c15:txfldGUID>{0FDFF0FB-F4C3-4C74-980B-AFEB552F964A}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616-43C3-9D7A-955537D43442}"/>
                </c:ext>
                <c:ext xmlns:c15="http://schemas.microsoft.com/office/drawing/2012/chart" uri="{CE6537A1-D6FC-4f65-9D91-7224C49458BB}">
                  <c15:dlblFieldTable>
                    <c15:dlblFTEntry>
                      <c15:txfldGUID>{AF84A72C-6293-47FA-B3EB-8EB4739A94F1}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616-43C3-9D7A-955537D43442}"/>
                </c:ext>
                <c:ext xmlns:c15="http://schemas.microsoft.com/office/drawing/2012/chart" uri="{CE6537A1-D6FC-4f65-9D91-7224C49458BB}">
                  <c15:dlblFieldTable>
                    <c15:dlblFTEntry>
                      <c15:txfldGUID>{134FEAE7-F2D3-458E-9DCE-957934F85276}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616-43C3-9D7A-955537D43442}"/>
                </c:ext>
                <c:ext xmlns:c15="http://schemas.microsoft.com/office/drawing/2012/chart" uri="{CE6537A1-D6FC-4f65-9D91-7224C49458BB}">
                  <c15:dlblFieldTable>
                    <c15:dlblFTEntry>
                      <c15:txfldGUID>{10D96A50-7569-4A83-8D37-29E488E9089F}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616-43C3-9D7A-955537D43442}"/>
                </c:ext>
                <c:ext xmlns:c15="http://schemas.microsoft.com/office/drawing/2012/chart" uri="{CE6537A1-D6FC-4f65-9D91-7224C49458BB}">
                  <c15:dlblFieldTable>
                    <c15:dlblFTEntry>
                      <c15:txfldGUID>{91B3AA9E-522C-4464-B71A-7485A6E7EDFA}</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616-43C3-9D7A-955537D43442}"/>
                </c:ext>
                <c:ext xmlns:c15="http://schemas.microsoft.com/office/drawing/2012/chart" uri="{CE6537A1-D6FC-4f65-9D91-7224C49458BB}">
                  <c15:dlblFieldTable>
                    <c15:dlblFTEntry>
                      <c15:txfldGUID>{7C7EBC1A-D6E0-4AC1-B36B-D7C1C0D8F134}</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616-43C3-9D7A-955537D43442}"/>
                </c:ext>
                <c:ext xmlns:c15="http://schemas.microsoft.com/office/drawing/2012/chart" uri="{CE6537A1-D6FC-4f65-9D91-7224C49458BB}">
                  <c15:dlblFieldTable>
                    <c15:dlblFTEntry>
                      <c15:txfldGUID>{5AD828B7-6246-4D1F-8A13-1035CD8047FC}</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5.2</c:v>
                </c:pt>
                <c:pt idx="16">
                  <c:v>4.8</c:v>
                </c:pt>
                <c:pt idx="24">
                  <c:v>4.7</c:v>
                </c:pt>
                <c:pt idx="32">
                  <c:v>4.9000000000000004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A616-43C3-9D7A-955537D434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616-43C3-9D7A-955537D43442}"/>
                </c:ext>
                <c:ext xmlns:c15="http://schemas.microsoft.com/office/drawing/2012/chart" uri="{CE6537A1-D6FC-4f65-9D91-7224C49458BB}">
                  <c15:dlblFieldTable>
                    <c15:dlblFTEntry>
                      <c15:txfldGUID>{8B7309DA-3A97-4186-AD9B-ACA91BB1E3E2}</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616-43C3-9D7A-955537D43442}"/>
                </c:ext>
                <c:ext xmlns:c15="http://schemas.microsoft.com/office/drawing/2012/chart" uri="{CE6537A1-D6FC-4f65-9D91-7224C49458BB}">
                  <c15:dlblFieldTable>
                    <c15:dlblFTEntry>
                      <c15:txfldGUID>{17817533-5007-4DFD-ABEF-AAD88C94A5F3}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616-43C3-9D7A-955537D43442}"/>
                </c:ext>
                <c:ext xmlns:c15="http://schemas.microsoft.com/office/drawing/2012/chart" uri="{CE6537A1-D6FC-4f65-9D91-7224C49458BB}">
                  <c15:dlblFieldTable>
                    <c15:dlblFTEntry>
                      <c15:txfldGUID>{BDD90ABD-DCBD-49C5-A089-6FA8A2D52FFC}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616-43C3-9D7A-955537D43442}"/>
                </c:ext>
                <c:ext xmlns:c15="http://schemas.microsoft.com/office/drawing/2012/chart" uri="{CE6537A1-D6FC-4f65-9D91-7224C49458BB}">
                  <c15:dlblFieldTable>
                    <c15:dlblFTEntry>
                      <c15:txfldGUID>{FC399A41-1A32-4261-AD50-F003D16E3677}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616-43C3-9D7A-955537D43442}"/>
                </c:ext>
                <c:ext xmlns:c15="http://schemas.microsoft.com/office/drawing/2012/chart" uri="{CE6537A1-D6FC-4f65-9D91-7224C49458BB}">
                  <c15:dlblFieldTable>
                    <c15:dlblFTEntry>
                      <c15:txfldGUID>{8621FAB9-72AB-4C93-BCC5-C8887CEF4FCA}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616-43C3-9D7A-955537D43442}"/>
                </c:ext>
                <c:ext xmlns:c15="http://schemas.microsoft.com/office/drawing/2012/chart" uri="{CE6537A1-D6FC-4f65-9D91-7224C49458BB}">
                  <c15:dlblFieldTable>
                    <c15:dlblFTEntry>
                      <c15:txfldGUID>{67070563-746F-4BD9-B71E-38DE2555F4E8}</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616-43C3-9D7A-955537D43442}"/>
                </c:ext>
                <c:ext xmlns:c15="http://schemas.microsoft.com/office/drawing/2012/chart" uri="{CE6537A1-D6FC-4f65-9D91-7224C49458BB}">
                  <c15:dlblFieldTable>
                    <c15:dlblFTEntry>
                      <c15:txfldGUID>{C18F745F-A829-4B40-8B12-87862EC031B9}</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616-43C3-9D7A-955537D43442}"/>
                </c:ext>
                <c:ext xmlns:c15="http://schemas.microsoft.com/office/drawing/2012/chart" uri="{CE6537A1-D6FC-4f65-9D91-7224C49458BB}">
                  <c15:dlblFieldTable>
                    <c15:dlblFTEntry>
                      <c15:txfldGUID>{773F45A5-D60B-4221-90BE-51A8967560EB}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616-43C3-9D7A-955537D43442}"/>
                </c:ext>
                <c:ext xmlns:c15="http://schemas.microsoft.com/office/drawing/2012/chart" uri="{CE6537A1-D6FC-4f65-9D91-7224C49458BB}">
                  <c15:dlblFieldTable>
                    <c15:dlblFTEntry>
                      <c15:txfldGUID>{CA7644EC-196C-42CA-83AE-F66953B338CC}</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xmlns:c16r2="http://schemas.microsoft.com/office/drawing/2015/06/chart">
            <c:ext xmlns:c16="http://schemas.microsoft.com/office/drawing/2014/chart" uri="{C3380CC4-5D6E-409C-BE32-E72D297353CC}">
              <c16:uniqueId val="{00000013-A616-43C3-9D7A-955537D43442}"/>
            </c:ext>
          </c:extLst>
        </c:ser>
        <c:dLbls>
          <c:showLegendKey val="0"/>
          <c:showVal val="1"/>
          <c:showCatName val="0"/>
          <c:showSerName val="0"/>
          <c:showPercent val="0"/>
          <c:showBubbleSize val="0"/>
        </c:dLbls>
        <c:axId val="505872264"/>
        <c:axId val="505872656"/>
      </c:scatterChart>
      <c:valAx>
        <c:axId val="505872264"/>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5872656"/>
        <c:crosses val="autoZero"/>
        <c:crossBetween val="midCat"/>
      </c:valAx>
      <c:valAx>
        <c:axId val="505872656"/>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58722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過去において失業対策事業、地域改善事業など多額の地方債を発行してきたため、公債費負担が大きい。近年、新規発行を抑制し、実質公債費比率の低下に努めてきたため横ばいであるが、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備蓄倉庫建設事業分等の償還が開始した。今後は、防災行政無線デジタル化事業、町営住宅建替事業、町民体育館等統合文化施設（仮称）建設事業等に伴う起債の償還が開始予定のため、新規発行の抑制に努めていくと同時に、計画的に繰上償還を実施し、実質公債費比率を抑え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満期一括償還地方債の償還の財源として積み上げた額に係るものは該当無し。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充当可能財源が将来負担額を上回っているため、将来負担比率は、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％（数値なし）である。地方債残高等</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により将来負担額は増加しているが、充当可能</a:t>
          </a:r>
          <a:r>
            <a:rPr kumimoji="1" lang="ja-JP" altLang="en-US" sz="1100">
              <a:solidFill>
                <a:schemeClr val="dk1"/>
              </a:solidFill>
              <a:effectLst/>
              <a:latin typeface="+mn-lt"/>
              <a:ea typeface="+mn-ea"/>
              <a:cs typeface="+mn-cs"/>
            </a:rPr>
            <a:t>特定歳入</a:t>
          </a:r>
          <a:r>
            <a:rPr kumimoji="1" lang="ja-JP" altLang="ja-JP" sz="1100">
              <a:solidFill>
                <a:schemeClr val="dk1"/>
              </a:solidFill>
              <a:effectLst/>
              <a:latin typeface="+mn-lt"/>
              <a:ea typeface="+mn-ea"/>
              <a:cs typeface="+mn-cs"/>
            </a:rPr>
            <a:t>も増加したため、充当可能財源等の増加額が将来負担額を上回っている。今後は、大型の普通建設事業の起債償還が</a:t>
          </a:r>
          <a:r>
            <a:rPr kumimoji="1" lang="ja-JP" altLang="ja-JP" sz="1100" baseline="0">
              <a:solidFill>
                <a:schemeClr val="dk1"/>
              </a:solidFill>
              <a:effectLst/>
              <a:latin typeface="+mn-lt"/>
              <a:ea typeface="+mn-ea"/>
              <a:cs typeface="+mn-cs"/>
            </a:rPr>
            <a:t>始まり公債費負担が増加する見込みであるため、計画的な繰上償還の実施等により地方債現在高を抑制する必要がある。</a:t>
          </a:r>
          <a:r>
            <a:rPr kumimoji="1" lang="ja-JP" altLang="ja-JP" sz="1100">
              <a:solidFill>
                <a:schemeClr val="dk1"/>
              </a:solidFill>
              <a:effectLst/>
              <a:latin typeface="+mn-lt"/>
              <a:ea typeface="+mn-ea"/>
              <a:cs typeface="+mn-cs"/>
            </a:rPr>
            <a:t>老朽化した公共施設の更新計画については、将来負担を考慮した慎重な執行に努めていく。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福岡県糸田町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繰上償還に備えた積立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千円、臨時財政対策債償還基金費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かんがい施設運営基金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債券運用益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町民体育館等統合文化施設（仮称）建設事業分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ふるさと応援基金活用事業分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学童クラブ建替基本構想委託料分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を取り崩して個々の特定目的基金への積み立てを検討している。ふるさと寄附金を積み立てている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が今後、増加する見込み。近年の風水害等、大規模災害が頻発する備えとして、財政規律を確保しつつ、防災への備えとして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への積み立てを検討する。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災害の予防、応急対策、復旧、既設の公共施設の改修に要する経費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ふるさとである糸田町を愛する者、糸田町の将来を応援する者からの寄附目的に資する事業経費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町民体育館等統合文化施設（仮称）建設事業分の取り崩し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ふるさと寄附金の積立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ふるさと応援基金活用事業分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年々甚大な被害となる災害の予防のため、老朽化した施設の将来的な改修に備え、積み立てる。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ふるさと寄附金を積み立て、寄附者の意思を汲み取り、町にとって有意義に役立てる。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・分譲地売払収入の積立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基金の使途の明確化を図るため、財政調整基金を取り崩して、個々の特定目的基金に積み立てていくことを検討予定。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・繰上償還に備えた積立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・債券運用益の積立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●減の主要因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・繰上償還分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町営住宅建替事業や町民体育館・文化会館等の統廃合事業を実施しているため、今後、起債残高は増加見込みとなる。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減債基金を活用し、繰上償還を計画的に行っていく予定である。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・公営住宅は建替えにより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低下したが、その他の有形固定償却資産は老朽化が進んでいる。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現在、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公営住宅の建替更新、児童館・文化会館（市民会館）・町民体育館の複合化・集約化、一般廃棄物処理施設の新設・共同利用に着手しているので、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今後は徐々に低下していき、類似団体の平均値に近づくと予想される。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4" name="フローチャート: 判断 8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5" name="フローチャート: 判断 84"/>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6" name="フローチャート: 判断 85"/>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7" name="フローチャート: 判断 86"/>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16238</xdr:rowOff>
    </xdr:from>
    <xdr:to>
      <xdr:col>23</xdr:col>
      <xdr:colOff>136525</xdr:colOff>
      <xdr:row>34</xdr:row>
      <xdr:rowOff>117838</xdr:rowOff>
    </xdr:to>
    <xdr:sp macro="" textlink="">
      <xdr:nvSpPr>
        <xdr:cNvPr id="93" name="楕円 92"/>
        <xdr:cNvSpPr/>
      </xdr:nvSpPr>
      <xdr:spPr>
        <a:xfrm>
          <a:off x="4711700" y="66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166115</xdr:rowOff>
    </xdr:from>
    <xdr:ext cx="405111" cy="259045"/>
    <xdr:sp macro="" textlink="">
      <xdr:nvSpPr>
        <xdr:cNvPr id="94" name="有形固定資産減価償却率該当値テキスト"/>
        <xdr:cNvSpPr txBox="1"/>
      </xdr:nvSpPr>
      <xdr:spPr>
        <a:xfrm>
          <a:off x="4813300" y="6595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47081</xdr:rowOff>
    </xdr:from>
    <xdr:to>
      <xdr:col>19</xdr:col>
      <xdr:colOff>187325</xdr:colOff>
      <xdr:row>34</xdr:row>
      <xdr:rowOff>148681</xdr:rowOff>
    </xdr:to>
    <xdr:sp macro="" textlink="">
      <xdr:nvSpPr>
        <xdr:cNvPr id="95" name="楕円 94"/>
        <xdr:cNvSpPr/>
      </xdr:nvSpPr>
      <xdr:spPr>
        <a:xfrm>
          <a:off x="4000500" y="66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67038</xdr:rowOff>
    </xdr:from>
    <xdr:to>
      <xdr:col>23</xdr:col>
      <xdr:colOff>85725</xdr:colOff>
      <xdr:row>34</xdr:row>
      <xdr:rowOff>97881</xdr:rowOff>
    </xdr:to>
    <xdr:cxnSp macro="">
      <xdr:nvCxnSpPr>
        <xdr:cNvPr id="96" name="直線コネクタ 95"/>
        <xdr:cNvCxnSpPr/>
      </xdr:nvCxnSpPr>
      <xdr:spPr>
        <a:xfrm flipV="1">
          <a:off x="4051300" y="666786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40912</xdr:rowOff>
    </xdr:from>
    <xdr:to>
      <xdr:col>15</xdr:col>
      <xdr:colOff>187325</xdr:colOff>
      <xdr:row>34</xdr:row>
      <xdr:rowOff>142512</xdr:rowOff>
    </xdr:to>
    <xdr:sp macro="" textlink="">
      <xdr:nvSpPr>
        <xdr:cNvPr id="97" name="楕円 96"/>
        <xdr:cNvSpPr/>
      </xdr:nvSpPr>
      <xdr:spPr>
        <a:xfrm>
          <a:off x="3238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91712</xdr:rowOff>
    </xdr:from>
    <xdr:to>
      <xdr:col>19</xdr:col>
      <xdr:colOff>136525</xdr:colOff>
      <xdr:row>34</xdr:row>
      <xdr:rowOff>97881</xdr:rowOff>
    </xdr:to>
    <xdr:cxnSp macro="">
      <xdr:nvCxnSpPr>
        <xdr:cNvPr id="98" name="直線コネクタ 97"/>
        <xdr:cNvCxnSpPr/>
      </xdr:nvCxnSpPr>
      <xdr:spPr>
        <a:xfrm>
          <a:off x="3289300" y="669253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74840</xdr:rowOff>
    </xdr:from>
    <xdr:to>
      <xdr:col>11</xdr:col>
      <xdr:colOff>187325</xdr:colOff>
      <xdr:row>35</xdr:row>
      <xdr:rowOff>4990</xdr:rowOff>
    </xdr:to>
    <xdr:sp macro="" textlink="">
      <xdr:nvSpPr>
        <xdr:cNvPr id="99" name="楕円 98"/>
        <xdr:cNvSpPr/>
      </xdr:nvSpPr>
      <xdr:spPr>
        <a:xfrm>
          <a:off x="24765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91712</xdr:rowOff>
    </xdr:from>
    <xdr:to>
      <xdr:col>15</xdr:col>
      <xdr:colOff>136525</xdr:colOff>
      <xdr:row>34</xdr:row>
      <xdr:rowOff>125640</xdr:rowOff>
    </xdr:to>
    <xdr:cxnSp macro="">
      <xdr:nvCxnSpPr>
        <xdr:cNvPr id="100" name="直線コネクタ 99"/>
        <xdr:cNvCxnSpPr/>
      </xdr:nvCxnSpPr>
      <xdr:spPr>
        <a:xfrm flipV="1">
          <a:off x="2527300" y="6692537"/>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34</xdr:row>
      <xdr:rowOff>99513</xdr:rowOff>
    </xdr:from>
    <xdr:to>
      <xdr:col>7</xdr:col>
      <xdr:colOff>187325</xdr:colOff>
      <xdr:row>35</xdr:row>
      <xdr:rowOff>29663</xdr:rowOff>
    </xdr:to>
    <xdr:sp macro="" textlink="">
      <xdr:nvSpPr>
        <xdr:cNvPr id="101" name="楕円 100"/>
        <xdr:cNvSpPr/>
      </xdr:nvSpPr>
      <xdr:spPr>
        <a:xfrm>
          <a:off x="1714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125640</xdr:rowOff>
    </xdr:from>
    <xdr:to>
      <xdr:col>11</xdr:col>
      <xdr:colOff>136525</xdr:colOff>
      <xdr:row>34</xdr:row>
      <xdr:rowOff>150313</xdr:rowOff>
    </xdr:to>
    <xdr:cxnSp macro="">
      <xdr:nvCxnSpPr>
        <xdr:cNvPr id="102" name="直線コネクタ 101"/>
        <xdr:cNvCxnSpPr/>
      </xdr:nvCxnSpPr>
      <xdr:spPr>
        <a:xfrm flipV="1">
          <a:off x="1765300" y="6726465"/>
          <a:ext cx="762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82476</xdr:rowOff>
    </xdr:from>
    <xdr:ext cx="405111" cy="259045"/>
    <xdr:sp macro="" textlink="">
      <xdr:nvSpPr>
        <xdr:cNvPr id="103" name="n_1aveValue有形固定資産減価償却率"/>
        <xdr:cNvSpPr txBox="1"/>
      </xdr:nvSpPr>
      <xdr:spPr>
        <a:xfrm>
          <a:off x="38360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104" name="n_2aveValue有形固定資産減価償却率"/>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105" name="n_3aveValue有形固定資産減価償却率"/>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106" name="n_4aveValue有形固定資産減価償却率"/>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139808</xdr:rowOff>
    </xdr:from>
    <xdr:ext cx="405111" cy="259045"/>
    <xdr:sp macro="" textlink="">
      <xdr:nvSpPr>
        <xdr:cNvPr id="107" name="n_1mainValue有形固定資産減価償却率"/>
        <xdr:cNvSpPr txBox="1"/>
      </xdr:nvSpPr>
      <xdr:spPr>
        <a:xfrm>
          <a:off x="3836044" y="674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133639</xdr:rowOff>
    </xdr:from>
    <xdr:ext cx="405111" cy="259045"/>
    <xdr:sp macro="" textlink="">
      <xdr:nvSpPr>
        <xdr:cNvPr id="108" name="n_2mainValue有形固定資産減価償却率"/>
        <xdr:cNvSpPr txBox="1"/>
      </xdr:nvSpPr>
      <xdr:spPr>
        <a:xfrm>
          <a:off x="3086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167567</xdr:rowOff>
    </xdr:from>
    <xdr:ext cx="405111" cy="259045"/>
    <xdr:sp macro="" textlink="">
      <xdr:nvSpPr>
        <xdr:cNvPr id="109" name="n_3mainValue有形固定資産減価償却率"/>
        <xdr:cNvSpPr txBox="1"/>
      </xdr:nvSpPr>
      <xdr:spPr>
        <a:xfrm>
          <a:off x="2324744" y="676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35</xdr:row>
      <xdr:rowOff>20790</xdr:rowOff>
    </xdr:from>
    <xdr:ext cx="405111" cy="259045"/>
    <xdr:sp macro="" textlink="">
      <xdr:nvSpPr>
        <xdr:cNvPr id="110" name="n_4mainValue有形固定資産減価償却率"/>
        <xdr:cNvSpPr txBox="1"/>
      </xdr:nvSpPr>
      <xdr:spPr>
        <a:xfrm>
          <a:off x="1562744" y="679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・債務償還比率とは、債務償還に充当可能な一般財源を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とした場合、実質債務が何</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あるかを示す比率である。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交付税収入の増加により、経常一般財源が増加したが、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複合施設建設事業費の大半を地方債</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で賄ったことで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将来負担額が大幅に増加したため、債務償還比率は上昇した。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今後、公共施設の更新が続くことで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将来負担額の増加が見込まれるので、減債基金による繰上償還を実施する必要がある。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8" name="フローチャート: 判断 147"/>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9" name="フローチャート: 判断 148"/>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0" name="フローチャート: 判断 149"/>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51" name="フローチャート: 判断 150"/>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50065</xdr:rowOff>
    </xdr:from>
    <xdr:to>
      <xdr:col>76</xdr:col>
      <xdr:colOff>73025</xdr:colOff>
      <xdr:row>27</xdr:row>
      <xdr:rowOff>151665</xdr:rowOff>
    </xdr:to>
    <xdr:sp macro="" textlink="">
      <xdr:nvSpPr>
        <xdr:cNvPr id="157" name="楕円 156"/>
        <xdr:cNvSpPr/>
      </xdr:nvSpPr>
      <xdr:spPr>
        <a:xfrm>
          <a:off x="14744700" y="54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72942</xdr:rowOff>
    </xdr:from>
    <xdr:ext cx="469744" cy="259045"/>
    <xdr:sp macro="" textlink="">
      <xdr:nvSpPr>
        <xdr:cNvPr id="158" name="債務償還比率該当値テキスト"/>
        <xdr:cNvSpPr txBox="1"/>
      </xdr:nvSpPr>
      <xdr:spPr>
        <a:xfrm>
          <a:off x="14846300" y="530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167041</xdr:rowOff>
    </xdr:from>
    <xdr:to>
      <xdr:col>72</xdr:col>
      <xdr:colOff>123825</xdr:colOff>
      <xdr:row>26</xdr:row>
      <xdr:rowOff>97191</xdr:rowOff>
    </xdr:to>
    <xdr:sp macro="" textlink="">
      <xdr:nvSpPr>
        <xdr:cNvPr id="159" name="楕円 158"/>
        <xdr:cNvSpPr/>
      </xdr:nvSpPr>
      <xdr:spPr>
        <a:xfrm>
          <a:off x="14033500" y="522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46391</xdr:rowOff>
    </xdr:from>
    <xdr:to>
      <xdr:col>76</xdr:col>
      <xdr:colOff>22225</xdr:colOff>
      <xdr:row>27</xdr:row>
      <xdr:rowOff>100865</xdr:rowOff>
    </xdr:to>
    <xdr:cxnSp macro="">
      <xdr:nvCxnSpPr>
        <xdr:cNvPr id="160" name="直線コネクタ 159"/>
        <xdr:cNvCxnSpPr/>
      </xdr:nvCxnSpPr>
      <xdr:spPr>
        <a:xfrm>
          <a:off x="14084300" y="5275616"/>
          <a:ext cx="711200" cy="2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26743</xdr:rowOff>
    </xdr:from>
    <xdr:to>
      <xdr:col>68</xdr:col>
      <xdr:colOff>123825</xdr:colOff>
      <xdr:row>26</xdr:row>
      <xdr:rowOff>128343</xdr:rowOff>
    </xdr:to>
    <xdr:sp macro="" textlink="">
      <xdr:nvSpPr>
        <xdr:cNvPr id="161" name="楕円 160"/>
        <xdr:cNvSpPr/>
      </xdr:nvSpPr>
      <xdr:spPr>
        <a:xfrm>
          <a:off x="13271500" y="52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46391</xdr:rowOff>
    </xdr:from>
    <xdr:to>
      <xdr:col>72</xdr:col>
      <xdr:colOff>73025</xdr:colOff>
      <xdr:row>26</xdr:row>
      <xdr:rowOff>77543</xdr:rowOff>
    </xdr:to>
    <xdr:cxnSp macro="">
      <xdr:nvCxnSpPr>
        <xdr:cNvPr id="162" name="直線コネクタ 161"/>
        <xdr:cNvCxnSpPr/>
      </xdr:nvCxnSpPr>
      <xdr:spPr>
        <a:xfrm flipV="1">
          <a:off x="13322300" y="5275616"/>
          <a:ext cx="762000" cy="3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83956</xdr:rowOff>
    </xdr:from>
    <xdr:to>
      <xdr:col>64</xdr:col>
      <xdr:colOff>123825</xdr:colOff>
      <xdr:row>27</xdr:row>
      <xdr:rowOff>14106</xdr:rowOff>
    </xdr:to>
    <xdr:sp macro="" textlink="">
      <xdr:nvSpPr>
        <xdr:cNvPr id="163" name="楕円 162"/>
        <xdr:cNvSpPr/>
      </xdr:nvSpPr>
      <xdr:spPr>
        <a:xfrm>
          <a:off x="12509500" y="531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77543</xdr:rowOff>
    </xdr:from>
    <xdr:to>
      <xdr:col>68</xdr:col>
      <xdr:colOff>73025</xdr:colOff>
      <xdr:row>26</xdr:row>
      <xdr:rowOff>134756</xdr:rowOff>
    </xdr:to>
    <xdr:cxnSp macro="">
      <xdr:nvCxnSpPr>
        <xdr:cNvPr id="164" name="直線コネクタ 163"/>
        <xdr:cNvCxnSpPr/>
      </xdr:nvCxnSpPr>
      <xdr:spPr>
        <a:xfrm flipV="1">
          <a:off x="12560300" y="5306768"/>
          <a:ext cx="762000" cy="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136235</xdr:rowOff>
    </xdr:from>
    <xdr:to>
      <xdr:col>60</xdr:col>
      <xdr:colOff>123825</xdr:colOff>
      <xdr:row>27</xdr:row>
      <xdr:rowOff>66385</xdr:rowOff>
    </xdr:to>
    <xdr:sp macro="" textlink="">
      <xdr:nvSpPr>
        <xdr:cNvPr id="165" name="楕円 164"/>
        <xdr:cNvSpPr/>
      </xdr:nvSpPr>
      <xdr:spPr>
        <a:xfrm>
          <a:off x="11747500" y="53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134756</xdr:rowOff>
    </xdr:from>
    <xdr:to>
      <xdr:col>64</xdr:col>
      <xdr:colOff>73025</xdr:colOff>
      <xdr:row>27</xdr:row>
      <xdr:rowOff>15585</xdr:rowOff>
    </xdr:to>
    <xdr:cxnSp macro="">
      <xdr:nvCxnSpPr>
        <xdr:cNvPr id="166" name="直線コネクタ 165"/>
        <xdr:cNvCxnSpPr/>
      </xdr:nvCxnSpPr>
      <xdr:spPr>
        <a:xfrm flipV="1">
          <a:off x="11798300" y="5363981"/>
          <a:ext cx="762000" cy="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7" name="n_1aveValue債務償還比率"/>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163874</xdr:rowOff>
    </xdr:from>
    <xdr:ext cx="469744" cy="259045"/>
    <xdr:sp macro="" textlink="">
      <xdr:nvSpPr>
        <xdr:cNvPr id="168" name="n_2aveValue債務償還比率"/>
        <xdr:cNvSpPr txBox="1"/>
      </xdr:nvSpPr>
      <xdr:spPr>
        <a:xfrm>
          <a:off x="13087427" y="60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9" name="n_3aveValue債務償還比率"/>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70" name="n_4aveValue債務償還比率"/>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113718</xdr:rowOff>
    </xdr:from>
    <xdr:ext cx="340478" cy="259045"/>
    <xdr:sp macro="" textlink="">
      <xdr:nvSpPr>
        <xdr:cNvPr id="171" name="n_1mainValue債務償還比率"/>
        <xdr:cNvSpPr txBox="1"/>
      </xdr:nvSpPr>
      <xdr:spPr>
        <a:xfrm>
          <a:off x="13901361" y="5000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144870</xdr:rowOff>
    </xdr:from>
    <xdr:ext cx="405111" cy="259045"/>
    <xdr:sp macro="" textlink="">
      <xdr:nvSpPr>
        <xdr:cNvPr id="172" name="n_2mainValue債務償還比率"/>
        <xdr:cNvSpPr txBox="1"/>
      </xdr:nvSpPr>
      <xdr:spPr>
        <a:xfrm>
          <a:off x="13119744" y="503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30633</xdr:rowOff>
    </xdr:from>
    <xdr:ext cx="405111" cy="259045"/>
    <xdr:sp macro="" textlink="">
      <xdr:nvSpPr>
        <xdr:cNvPr id="173" name="n_3mainValue債務償還比率"/>
        <xdr:cNvSpPr txBox="1"/>
      </xdr:nvSpPr>
      <xdr:spPr>
        <a:xfrm>
          <a:off x="12357744" y="508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82912</xdr:rowOff>
    </xdr:from>
    <xdr:ext cx="469744" cy="259045"/>
    <xdr:sp macro="" textlink="">
      <xdr:nvSpPr>
        <xdr:cNvPr id="174" name="n_4mainValue債務償還比率"/>
        <xdr:cNvSpPr txBox="1"/>
      </xdr:nvSpPr>
      <xdr:spPr>
        <a:xfrm>
          <a:off x="11563427" y="51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114935</xdr:rowOff>
    </xdr:from>
    <xdr:to>
      <xdr:col>24</xdr:col>
      <xdr:colOff>114300</xdr:colOff>
      <xdr:row>42</xdr:row>
      <xdr:rowOff>45085</xdr:rowOff>
    </xdr:to>
    <xdr:sp macro="" textlink="">
      <xdr:nvSpPr>
        <xdr:cNvPr id="73" name="楕円 72"/>
        <xdr:cNvSpPr/>
      </xdr:nvSpPr>
      <xdr:spPr>
        <a:xfrm>
          <a:off x="4584700" y="71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29862</xdr:rowOff>
    </xdr:from>
    <xdr:ext cx="405111" cy="259045"/>
    <xdr:sp macro="" textlink="">
      <xdr:nvSpPr>
        <xdr:cNvPr id="74" name="【道路】&#10;有形固定資産減価償却率該当値テキスト"/>
        <xdr:cNvSpPr txBox="1"/>
      </xdr:nvSpPr>
      <xdr:spPr>
        <a:xfrm>
          <a:off x="4673600" y="705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118745</xdr:rowOff>
    </xdr:from>
    <xdr:to>
      <xdr:col>20</xdr:col>
      <xdr:colOff>38100</xdr:colOff>
      <xdr:row>42</xdr:row>
      <xdr:rowOff>48895</xdr:rowOff>
    </xdr:to>
    <xdr:sp macro="" textlink="">
      <xdr:nvSpPr>
        <xdr:cNvPr id="75" name="楕円 74"/>
        <xdr:cNvSpPr/>
      </xdr:nvSpPr>
      <xdr:spPr>
        <a:xfrm>
          <a:off x="3746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165735</xdr:rowOff>
    </xdr:from>
    <xdr:to>
      <xdr:col>24</xdr:col>
      <xdr:colOff>63500</xdr:colOff>
      <xdr:row>41</xdr:row>
      <xdr:rowOff>169545</xdr:rowOff>
    </xdr:to>
    <xdr:cxnSp macro="">
      <xdr:nvCxnSpPr>
        <xdr:cNvPr id="76" name="直線コネクタ 75"/>
        <xdr:cNvCxnSpPr/>
      </xdr:nvCxnSpPr>
      <xdr:spPr>
        <a:xfrm flipV="1">
          <a:off x="3797300" y="71951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122555</xdr:rowOff>
    </xdr:from>
    <xdr:to>
      <xdr:col>15</xdr:col>
      <xdr:colOff>101600</xdr:colOff>
      <xdr:row>42</xdr:row>
      <xdr:rowOff>52705</xdr:rowOff>
    </xdr:to>
    <xdr:sp macro="" textlink="">
      <xdr:nvSpPr>
        <xdr:cNvPr id="77" name="楕円 76"/>
        <xdr:cNvSpPr/>
      </xdr:nvSpPr>
      <xdr:spPr>
        <a:xfrm>
          <a:off x="2857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169545</xdr:rowOff>
    </xdr:from>
    <xdr:to>
      <xdr:col>19</xdr:col>
      <xdr:colOff>177800</xdr:colOff>
      <xdr:row>42</xdr:row>
      <xdr:rowOff>1905</xdr:rowOff>
    </xdr:to>
    <xdr:cxnSp macro="">
      <xdr:nvCxnSpPr>
        <xdr:cNvPr id="78" name="直線コネクタ 77"/>
        <xdr:cNvCxnSpPr/>
      </xdr:nvCxnSpPr>
      <xdr:spPr>
        <a:xfrm flipV="1">
          <a:off x="2908300" y="71989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126365</xdr:rowOff>
    </xdr:from>
    <xdr:to>
      <xdr:col>10</xdr:col>
      <xdr:colOff>165100</xdr:colOff>
      <xdr:row>42</xdr:row>
      <xdr:rowOff>56515</xdr:rowOff>
    </xdr:to>
    <xdr:sp macro="" textlink="">
      <xdr:nvSpPr>
        <xdr:cNvPr id="79" name="楕円 78"/>
        <xdr:cNvSpPr/>
      </xdr:nvSpPr>
      <xdr:spPr>
        <a:xfrm>
          <a:off x="1968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1905</xdr:rowOff>
    </xdr:from>
    <xdr:to>
      <xdr:col>15</xdr:col>
      <xdr:colOff>50800</xdr:colOff>
      <xdr:row>42</xdr:row>
      <xdr:rowOff>5715</xdr:rowOff>
    </xdr:to>
    <xdr:cxnSp macro="">
      <xdr:nvCxnSpPr>
        <xdr:cNvPr id="80" name="直線コネクタ 79"/>
        <xdr:cNvCxnSpPr/>
      </xdr:nvCxnSpPr>
      <xdr:spPr>
        <a:xfrm flipV="1">
          <a:off x="2019300" y="72028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130175</xdr:rowOff>
    </xdr:from>
    <xdr:to>
      <xdr:col>6</xdr:col>
      <xdr:colOff>38100</xdr:colOff>
      <xdr:row>42</xdr:row>
      <xdr:rowOff>60325</xdr:rowOff>
    </xdr:to>
    <xdr:sp macro="" textlink="">
      <xdr:nvSpPr>
        <xdr:cNvPr id="81" name="楕円 80"/>
        <xdr:cNvSpPr/>
      </xdr:nvSpPr>
      <xdr:spPr>
        <a:xfrm>
          <a:off x="10795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5715</xdr:rowOff>
    </xdr:from>
    <xdr:to>
      <xdr:col>10</xdr:col>
      <xdr:colOff>114300</xdr:colOff>
      <xdr:row>42</xdr:row>
      <xdr:rowOff>9525</xdr:rowOff>
    </xdr:to>
    <xdr:cxnSp macro="">
      <xdr:nvCxnSpPr>
        <xdr:cNvPr id="82" name="直線コネクタ 81"/>
        <xdr:cNvCxnSpPr/>
      </xdr:nvCxnSpPr>
      <xdr:spPr>
        <a:xfrm flipV="1">
          <a:off x="1130300" y="72066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126382</xdr:rowOff>
    </xdr:from>
    <xdr:ext cx="405111" cy="259045"/>
    <xdr:sp macro="" textlink="">
      <xdr:nvSpPr>
        <xdr:cNvPr id="83" name="n_1aveValue【道路】&#10;有形固定資産減価償却率"/>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84" name="n_2aveValue【道路】&#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6" name="n_4aveValue【道路】&#10;有形固定資産減価償却率"/>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40022</xdr:rowOff>
    </xdr:from>
    <xdr:ext cx="405111" cy="259045"/>
    <xdr:sp macro="" textlink="">
      <xdr:nvSpPr>
        <xdr:cNvPr id="87" name="n_1mainValue【道路】&#10;有形固定資産減価償却率"/>
        <xdr:cNvSpPr txBox="1"/>
      </xdr:nvSpPr>
      <xdr:spPr>
        <a:xfrm>
          <a:off x="3582044"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43832</xdr:rowOff>
    </xdr:from>
    <xdr:ext cx="405111" cy="259045"/>
    <xdr:sp macro="" textlink="">
      <xdr:nvSpPr>
        <xdr:cNvPr id="88" name="n_2mainValue【道路】&#10;有形固定資産減価償却率"/>
        <xdr:cNvSpPr txBox="1"/>
      </xdr:nvSpPr>
      <xdr:spPr>
        <a:xfrm>
          <a:off x="2705744"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47642</xdr:rowOff>
    </xdr:from>
    <xdr:ext cx="405111" cy="259045"/>
    <xdr:sp macro="" textlink="">
      <xdr:nvSpPr>
        <xdr:cNvPr id="89" name="n_3mainValue【道路】&#10;有形固定資産減価償却率"/>
        <xdr:cNvSpPr txBox="1"/>
      </xdr:nvSpPr>
      <xdr:spPr>
        <a:xfrm>
          <a:off x="1816744" y="724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51452</xdr:rowOff>
    </xdr:from>
    <xdr:ext cx="405111" cy="259045"/>
    <xdr:sp macro="" textlink="">
      <xdr:nvSpPr>
        <xdr:cNvPr id="90" name="n_4mainValue【道路】&#10;有形固定資産減価償却率"/>
        <xdr:cNvSpPr txBox="1"/>
      </xdr:nvSpPr>
      <xdr:spPr>
        <a:xfrm>
          <a:off x="927744" y="725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xdr:cNvCxnSpPr/>
      </xdr:nvCxnSpPr>
      <xdr:spPr>
        <a:xfrm flipV="1">
          <a:off x="10476865" y="5974438"/>
          <a:ext cx="0" cy="123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xdr:cNvSpPr txBox="1"/>
      </xdr:nvSpPr>
      <xdr:spPr>
        <a:xfrm>
          <a:off x="10515600" y="721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xdr:cNvCxnSpPr/>
      </xdr:nvCxnSpPr>
      <xdr:spPr>
        <a:xfrm>
          <a:off x="10388600" y="720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xdr:cNvSpPr txBox="1"/>
      </xdr:nvSpPr>
      <xdr:spPr>
        <a:xfrm>
          <a:off x="10515600" y="574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xdr:cNvCxnSpPr/>
      </xdr:nvCxnSpPr>
      <xdr:spPr>
        <a:xfrm>
          <a:off x="10388600" y="597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xdr:cNvSpPr txBox="1"/>
      </xdr:nvSpPr>
      <xdr:spPr>
        <a:xfrm>
          <a:off x="10515600" y="6905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xdr:cNvSpPr/>
      </xdr:nvSpPr>
      <xdr:spPr>
        <a:xfrm>
          <a:off x="10426700" y="692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xdr:cNvSpPr/>
      </xdr:nvSpPr>
      <xdr:spPr>
        <a:xfrm>
          <a:off x="9588500" y="69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xdr:cNvSpPr/>
      </xdr:nvSpPr>
      <xdr:spPr>
        <a:xfrm>
          <a:off x="8699500" y="692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xdr:cNvSpPr/>
      </xdr:nvSpPr>
      <xdr:spPr>
        <a:xfrm>
          <a:off x="7810500" y="692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xdr:cNvSpPr/>
      </xdr:nvSpPr>
      <xdr:spPr>
        <a:xfrm>
          <a:off x="6921500" y="693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50180</xdr:rowOff>
    </xdr:from>
    <xdr:to>
      <xdr:col>55</xdr:col>
      <xdr:colOff>50800</xdr:colOff>
      <xdr:row>39</xdr:row>
      <xdr:rowOff>151780</xdr:rowOff>
    </xdr:to>
    <xdr:sp macro="" textlink="">
      <xdr:nvSpPr>
        <xdr:cNvPr id="130" name="楕円 129"/>
        <xdr:cNvSpPr/>
      </xdr:nvSpPr>
      <xdr:spPr>
        <a:xfrm>
          <a:off x="10426700" y="673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73057</xdr:rowOff>
    </xdr:from>
    <xdr:ext cx="534377" cy="259045"/>
    <xdr:sp macro="" textlink="">
      <xdr:nvSpPr>
        <xdr:cNvPr id="131" name="【道路】&#10;一人当たり延長該当値テキスト"/>
        <xdr:cNvSpPr txBox="1"/>
      </xdr:nvSpPr>
      <xdr:spPr>
        <a:xfrm>
          <a:off x="10515600" y="65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59827</xdr:rowOff>
    </xdr:from>
    <xdr:to>
      <xdr:col>50</xdr:col>
      <xdr:colOff>165100</xdr:colOff>
      <xdr:row>39</xdr:row>
      <xdr:rowOff>161427</xdr:rowOff>
    </xdr:to>
    <xdr:sp macro="" textlink="">
      <xdr:nvSpPr>
        <xdr:cNvPr id="132" name="楕円 131"/>
        <xdr:cNvSpPr/>
      </xdr:nvSpPr>
      <xdr:spPr>
        <a:xfrm>
          <a:off x="9588500" y="67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100980</xdr:rowOff>
    </xdr:from>
    <xdr:to>
      <xdr:col>55</xdr:col>
      <xdr:colOff>0</xdr:colOff>
      <xdr:row>39</xdr:row>
      <xdr:rowOff>110627</xdr:rowOff>
    </xdr:to>
    <xdr:cxnSp macro="">
      <xdr:nvCxnSpPr>
        <xdr:cNvPr id="133" name="直線コネクタ 132"/>
        <xdr:cNvCxnSpPr/>
      </xdr:nvCxnSpPr>
      <xdr:spPr>
        <a:xfrm flipV="1">
          <a:off x="9639300" y="6787530"/>
          <a:ext cx="8382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68559</xdr:rowOff>
    </xdr:from>
    <xdr:to>
      <xdr:col>46</xdr:col>
      <xdr:colOff>38100</xdr:colOff>
      <xdr:row>39</xdr:row>
      <xdr:rowOff>170159</xdr:rowOff>
    </xdr:to>
    <xdr:sp macro="" textlink="">
      <xdr:nvSpPr>
        <xdr:cNvPr id="134" name="楕円 133"/>
        <xdr:cNvSpPr/>
      </xdr:nvSpPr>
      <xdr:spPr>
        <a:xfrm>
          <a:off x="8699500" y="67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110627</xdr:rowOff>
    </xdr:from>
    <xdr:to>
      <xdr:col>50</xdr:col>
      <xdr:colOff>114300</xdr:colOff>
      <xdr:row>39</xdr:row>
      <xdr:rowOff>119359</xdr:rowOff>
    </xdr:to>
    <xdr:cxnSp macro="">
      <xdr:nvCxnSpPr>
        <xdr:cNvPr id="135" name="直線コネクタ 134"/>
        <xdr:cNvCxnSpPr/>
      </xdr:nvCxnSpPr>
      <xdr:spPr>
        <a:xfrm flipV="1">
          <a:off x="8750300" y="6797177"/>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75738</xdr:rowOff>
    </xdr:from>
    <xdr:to>
      <xdr:col>41</xdr:col>
      <xdr:colOff>101600</xdr:colOff>
      <xdr:row>40</xdr:row>
      <xdr:rowOff>5888</xdr:rowOff>
    </xdr:to>
    <xdr:sp macro="" textlink="">
      <xdr:nvSpPr>
        <xdr:cNvPr id="136" name="楕円 135"/>
        <xdr:cNvSpPr/>
      </xdr:nvSpPr>
      <xdr:spPr>
        <a:xfrm>
          <a:off x="7810500" y="676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119359</xdr:rowOff>
    </xdr:from>
    <xdr:to>
      <xdr:col>45</xdr:col>
      <xdr:colOff>177800</xdr:colOff>
      <xdr:row>39</xdr:row>
      <xdr:rowOff>126538</xdr:rowOff>
    </xdr:to>
    <xdr:cxnSp macro="">
      <xdr:nvCxnSpPr>
        <xdr:cNvPr id="137" name="直線コネクタ 136"/>
        <xdr:cNvCxnSpPr/>
      </xdr:nvCxnSpPr>
      <xdr:spPr>
        <a:xfrm flipV="1">
          <a:off x="7861300" y="6805909"/>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80287</xdr:rowOff>
    </xdr:from>
    <xdr:to>
      <xdr:col>36</xdr:col>
      <xdr:colOff>165100</xdr:colOff>
      <xdr:row>40</xdr:row>
      <xdr:rowOff>10437</xdr:rowOff>
    </xdr:to>
    <xdr:sp macro="" textlink="">
      <xdr:nvSpPr>
        <xdr:cNvPr id="138" name="楕円 137"/>
        <xdr:cNvSpPr/>
      </xdr:nvSpPr>
      <xdr:spPr>
        <a:xfrm>
          <a:off x="6921500" y="67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126538</xdr:rowOff>
    </xdr:from>
    <xdr:to>
      <xdr:col>41</xdr:col>
      <xdr:colOff>50800</xdr:colOff>
      <xdr:row>39</xdr:row>
      <xdr:rowOff>131087</xdr:rowOff>
    </xdr:to>
    <xdr:cxnSp macro="">
      <xdr:nvCxnSpPr>
        <xdr:cNvPr id="139" name="直線コネクタ 138"/>
        <xdr:cNvCxnSpPr/>
      </xdr:nvCxnSpPr>
      <xdr:spPr>
        <a:xfrm flipV="1">
          <a:off x="6972300" y="6813088"/>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xdr:cNvSpPr txBox="1"/>
      </xdr:nvSpPr>
      <xdr:spPr>
        <a:xfrm>
          <a:off x="9359411" y="70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xdr:cNvSpPr txBox="1"/>
      </xdr:nvSpPr>
      <xdr:spPr>
        <a:xfrm>
          <a:off x="8483111" y="701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xdr:cNvSpPr txBox="1"/>
      </xdr:nvSpPr>
      <xdr:spPr>
        <a:xfrm>
          <a:off x="7594111" y="701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xdr:cNvSpPr txBox="1"/>
      </xdr:nvSpPr>
      <xdr:spPr>
        <a:xfrm>
          <a:off x="670511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6504</xdr:rowOff>
    </xdr:from>
    <xdr:ext cx="534377" cy="259045"/>
    <xdr:sp macro="" textlink="">
      <xdr:nvSpPr>
        <xdr:cNvPr id="144" name="n_1mainValue【道路】&#10;一人当たり延長"/>
        <xdr:cNvSpPr txBox="1"/>
      </xdr:nvSpPr>
      <xdr:spPr>
        <a:xfrm>
          <a:off x="9359411" y="652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15236</xdr:rowOff>
    </xdr:from>
    <xdr:ext cx="534377" cy="259045"/>
    <xdr:sp macro="" textlink="">
      <xdr:nvSpPr>
        <xdr:cNvPr id="145" name="n_2mainValue【道路】&#10;一人当たり延長"/>
        <xdr:cNvSpPr txBox="1"/>
      </xdr:nvSpPr>
      <xdr:spPr>
        <a:xfrm>
          <a:off x="8483111" y="653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22415</xdr:rowOff>
    </xdr:from>
    <xdr:ext cx="534377" cy="259045"/>
    <xdr:sp macro="" textlink="">
      <xdr:nvSpPr>
        <xdr:cNvPr id="146" name="n_3mainValue【道路】&#10;一人当たり延長"/>
        <xdr:cNvSpPr txBox="1"/>
      </xdr:nvSpPr>
      <xdr:spPr>
        <a:xfrm>
          <a:off x="7594111" y="653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26964</xdr:rowOff>
    </xdr:from>
    <xdr:ext cx="534377" cy="259045"/>
    <xdr:sp macro="" textlink="">
      <xdr:nvSpPr>
        <xdr:cNvPr id="147" name="n_4mainValue【道路】&#10;一人当たり延長"/>
        <xdr:cNvSpPr txBox="1"/>
      </xdr:nvSpPr>
      <xdr:spPr>
        <a:xfrm>
          <a:off x="6705111" y="65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169635</xdr:rowOff>
    </xdr:from>
    <xdr:to>
      <xdr:col>24</xdr:col>
      <xdr:colOff>114300</xdr:colOff>
      <xdr:row>61</xdr:row>
      <xdr:rowOff>99785</xdr:rowOff>
    </xdr:to>
    <xdr:sp macro="" textlink="">
      <xdr:nvSpPr>
        <xdr:cNvPr id="189" name="楕円 188"/>
        <xdr:cNvSpPr/>
      </xdr:nvSpPr>
      <xdr:spPr>
        <a:xfrm>
          <a:off x="45847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21062</xdr:rowOff>
    </xdr:from>
    <xdr:ext cx="405111" cy="259045"/>
    <xdr:sp macro="" textlink="">
      <xdr:nvSpPr>
        <xdr:cNvPr id="190" name="【橋りょう・トンネル】&#10;有形固定資産減価償却率該当値テキスト"/>
        <xdr:cNvSpPr txBox="1"/>
      </xdr:nvSpPr>
      <xdr:spPr>
        <a:xfrm>
          <a:off x="4673600"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141877</xdr:rowOff>
    </xdr:from>
    <xdr:to>
      <xdr:col>20</xdr:col>
      <xdr:colOff>38100</xdr:colOff>
      <xdr:row>61</xdr:row>
      <xdr:rowOff>72027</xdr:rowOff>
    </xdr:to>
    <xdr:sp macro="" textlink="">
      <xdr:nvSpPr>
        <xdr:cNvPr id="191" name="楕円 190"/>
        <xdr:cNvSpPr/>
      </xdr:nvSpPr>
      <xdr:spPr>
        <a:xfrm>
          <a:off x="3746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21227</xdr:rowOff>
    </xdr:from>
    <xdr:to>
      <xdr:col>24</xdr:col>
      <xdr:colOff>63500</xdr:colOff>
      <xdr:row>61</xdr:row>
      <xdr:rowOff>48985</xdr:rowOff>
    </xdr:to>
    <xdr:cxnSp macro="">
      <xdr:nvCxnSpPr>
        <xdr:cNvPr id="192" name="直線コネクタ 191"/>
        <xdr:cNvCxnSpPr/>
      </xdr:nvCxnSpPr>
      <xdr:spPr>
        <a:xfrm>
          <a:off x="3797300" y="1047967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3" name="楕円 192"/>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21227</xdr:rowOff>
    </xdr:to>
    <xdr:cxnSp macro="">
      <xdr:nvCxnSpPr>
        <xdr:cNvPr id="194" name="直線コネクタ 193"/>
        <xdr:cNvCxnSpPr/>
      </xdr:nvCxnSpPr>
      <xdr:spPr>
        <a:xfrm>
          <a:off x="2908300" y="104535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87993</xdr:rowOff>
    </xdr:from>
    <xdr:to>
      <xdr:col>10</xdr:col>
      <xdr:colOff>165100</xdr:colOff>
      <xdr:row>61</xdr:row>
      <xdr:rowOff>18143</xdr:rowOff>
    </xdr:to>
    <xdr:sp macro="" textlink="">
      <xdr:nvSpPr>
        <xdr:cNvPr id="195" name="楕円 194"/>
        <xdr:cNvSpPr/>
      </xdr:nvSpPr>
      <xdr:spPr>
        <a:xfrm>
          <a:off x="1968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138793</xdr:rowOff>
    </xdr:from>
    <xdr:to>
      <xdr:col>15</xdr:col>
      <xdr:colOff>50800</xdr:colOff>
      <xdr:row>60</xdr:row>
      <xdr:rowOff>166551</xdr:rowOff>
    </xdr:to>
    <xdr:cxnSp macro="">
      <xdr:nvCxnSpPr>
        <xdr:cNvPr id="196" name="直線コネクタ 195"/>
        <xdr:cNvCxnSpPr/>
      </xdr:nvCxnSpPr>
      <xdr:spPr>
        <a:xfrm>
          <a:off x="2019300" y="104257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197" name="楕円 196"/>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127363</xdr:rowOff>
    </xdr:from>
    <xdr:to>
      <xdr:col>10</xdr:col>
      <xdr:colOff>114300</xdr:colOff>
      <xdr:row>60</xdr:row>
      <xdr:rowOff>138793</xdr:rowOff>
    </xdr:to>
    <xdr:cxnSp macro="">
      <xdr:nvCxnSpPr>
        <xdr:cNvPr id="198" name="直線コネクタ 197"/>
        <xdr:cNvCxnSpPr/>
      </xdr:nvCxnSpPr>
      <xdr:spPr>
        <a:xfrm>
          <a:off x="1130300" y="1041436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xdr:cNvSpPr txBox="1"/>
      </xdr:nvSpPr>
      <xdr:spPr>
        <a:xfrm>
          <a:off x="2705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xdr:cNvSpPr txBox="1"/>
      </xdr:nvSpPr>
      <xdr:spPr>
        <a:xfrm>
          <a:off x="1816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xdr:cNvSpPr txBox="1"/>
      </xdr:nvSpPr>
      <xdr:spPr>
        <a:xfrm>
          <a:off x="927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88554</xdr:rowOff>
    </xdr:from>
    <xdr:ext cx="405111" cy="259045"/>
    <xdr:sp macro="" textlink="">
      <xdr:nvSpPr>
        <xdr:cNvPr id="203" name="n_1mainValue【橋りょう・トンネ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62428</xdr:rowOff>
    </xdr:from>
    <xdr:ext cx="405111" cy="259045"/>
    <xdr:sp macro="" textlink="">
      <xdr:nvSpPr>
        <xdr:cNvPr id="204" name="n_2mainValue【橋りょう・トンネル】&#10;有形固定資産減価償却率"/>
        <xdr:cNvSpPr txBox="1"/>
      </xdr:nvSpPr>
      <xdr:spPr>
        <a:xfrm>
          <a:off x="27057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34670</xdr:rowOff>
    </xdr:from>
    <xdr:ext cx="405111" cy="259045"/>
    <xdr:sp macro="" textlink="">
      <xdr:nvSpPr>
        <xdr:cNvPr id="205" name="n_3mainValue【橋りょう・トンネル】&#10;有形固定資産減価償却率"/>
        <xdr:cNvSpPr txBox="1"/>
      </xdr:nvSpPr>
      <xdr:spPr>
        <a:xfrm>
          <a:off x="1816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23240</xdr:rowOff>
    </xdr:from>
    <xdr:ext cx="405111" cy="259045"/>
    <xdr:sp macro="" textlink="">
      <xdr:nvSpPr>
        <xdr:cNvPr id="206" name="n_4mainValue【橋りょう・トンネル】&#10;有形固定資産減価償却率"/>
        <xdr:cNvSpPr txBox="1"/>
      </xdr:nvSpPr>
      <xdr:spPr>
        <a:xfrm>
          <a:off x="927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xdr:cNvSpPr txBox="1"/>
      </xdr:nvSpPr>
      <xdr:spPr>
        <a:xfrm>
          <a:off x="10515600" y="1065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124676</xdr:rowOff>
    </xdr:from>
    <xdr:to>
      <xdr:col>55</xdr:col>
      <xdr:colOff>50800</xdr:colOff>
      <xdr:row>64</xdr:row>
      <xdr:rowOff>54826</xdr:rowOff>
    </xdr:to>
    <xdr:sp macro="" textlink="">
      <xdr:nvSpPr>
        <xdr:cNvPr id="246" name="楕円 245"/>
        <xdr:cNvSpPr/>
      </xdr:nvSpPr>
      <xdr:spPr>
        <a:xfrm>
          <a:off x="10426700" y="109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39603</xdr:rowOff>
    </xdr:from>
    <xdr:ext cx="599010" cy="259045"/>
    <xdr:sp macro="" textlink="">
      <xdr:nvSpPr>
        <xdr:cNvPr id="247" name="【橋りょう・トンネル】&#10;一人当たり有形固定資産（償却資産）額該当値テキスト"/>
        <xdr:cNvSpPr txBox="1"/>
      </xdr:nvSpPr>
      <xdr:spPr>
        <a:xfrm>
          <a:off x="10515600" y="1084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125952</xdr:rowOff>
    </xdr:from>
    <xdr:to>
      <xdr:col>50</xdr:col>
      <xdr:colOff>165100</xdr:colOff>
      <xdr:row>64</xdr:row>
      <xdr:rowOff>56102</xdr:rowOff>
    </xdr:to>
    <xdr:sp macro="" textlink="">
      <xdr:nvSpPr>
        <xdr:cNvPr id="248" name="楕円 247"/>
        <xdr:cNvSpPr/>
      </xdr:nvSpPr>
      <xdr:spPr>
        <a:xfrm>
          <a:off x="9588500" y="1092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4026</xdr:rowOff>
    </xdr:from>
    <xdr:to>
      <xdr:col>55</xdr:col>
      <xdr:colOff>0</xdr:colOff>
      <xdr:row>64</xdr:row>
      <xdr:rowOff>5302</xdr:rowOff>
    </xdr:to>
    <xdr:cxnSp macro="">
      <xdr:nvCxnSpPr>
        <xdr:cNvPr id="249" name="直線コネクタ 248"/>
        <xdr:cNvCxnSpPr/>
      </xdr:nvCxnSpPr>
      <xdr:spPr>
        <a:xfrm flipV="1">
          <a:off x="9639300" y="10976826"/>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127022</xdr:rowOff>
    </xdr:from>
    <xdr:to>
      <xdr:col>46</xdr:col>
      <xdr:colOff>38100</xdr:colOff>
      <xdr:row>64</xdr:row>
      <xdr:rowOff>57172</xdr:rowOff>
    </xdr:to>
    <xdr:sp macro="" textlink="">
      <xdr:nvSpPr>
        <xdr:cNvPr id="250" name="楕円 249"/>
        <xdr:cNvSpPr/>
      </xdr:nvSpPr>
      <xdr:spPr>
        <a:xfrm>
          <a:off x="8699500" y="109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5302</xdr:rowOff>
    </xdr:from>
    <xdr:to>
      <xdr:col>50</xdr:col>
      <xdr:colOff>114300</xdr:colOff>
      <xdr:row>64</xdr:row>
      <xdr:rowOff>6372</xdr:rowOff>
    </xdr:to>
    <xdr:cxnSp macro="">
      <xdr:nvCxnSpPr>
        <xdr:cNvPr id="251" name="直線コネクタ 250"/>
        <xdr:cNvCxnSpPr/>
      </xdr:nvCxnSpPr>
      <xdr:spPr>
        <a:xfrm flipV="1">
          <a:off x="8750300" y="10978102"/>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127863</xdr:rowOff>
    </xdr:from>
    <xdr:to>
      <xdr:col>41</xdr:col>
      <xdr:colOff>101600</xdr:colOff>
      <xdr:row>64</xdr:row>
      <xdr:rowOff>58013</xdr:rowOff>
    </xdr:to>
    <xdr:sp macro="" textlink="">
      <xdr:nvSpPr>
        <xdr:cNvPr id="252" name="楕円 251"/>
        <xdr:cNvSpPr/>
      </xdr:nvSpPr>
      <xdr:spPr>
        <a:xfrm>
          <a:off x="7810500" y="109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6372</xdr:rowOff>
    </xdr:from>
    <xdr:to>
      <xdr:col>45</xdr:col>
      <xdr:colOff>177800</xdr:colOff>
      <xdr:row>64</xdr:row>
      <xdr:rowOff>7213</xdr:rowOff>
    </xdr:to>
    <xdr:cxnSp macro="">
      <xdr:nvCxnSpPr>
        <xdr:cNvPr id="253" name="直線コネクタ 252"/>
        <xdr:cNvCxnSpPr/>
      </xdr:nvCxnSpPr>
      <xdr:spPr>
        <a:xfrm flipV="1">
          <a:off x="7861300" y="10979172"/>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128304</xdr:rowOff>
    </xdr:from>
    <xdr:to>
      <xdr:col>36</xdr:col>
      <xdr:colOff>165100</xdr:colOff>
      <xdr:row>64</xdr:row>
      <xdr:rowOff>58454</xdr:rowOff>
    </xdr:to>
    <xdr:sp macro="" textlink="">
      <xdr:nvSpPr>
        <xdr:cNvPr id="254" name="楕円 253"/>
        <xdr:cNvSpPr/>
      </xdr:nvSpPr>
      <xdr:spPr>
        <a:xfrm>
          <a:off x="6921500" y="10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7213</xdr:rowOff>
    </xdr:from>
    <xdr:to>
      <xdr:col>41</xdr:col>
      <xdr:colOff>50800</xdr:colOff>
      <xdr:row>64</xdr:row>
      <xdr:rowOff>7654</xdr:rowOff>
    </xdr:to>
    <xdr:cxnSp macro="">
      <xdr:nvCxnSpPr>
        <xdr:cNvPr id="255" name="直線コネクタ 254"/>
        <xdr:cNvCxnSpPr/>
      </xdr:nvCxnSpPr>
      <xdr:spPr>
        <a:xfrm flipV="1">
          <a:off x="6972300" y="10980013"/>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xdr:cNvSpPr txBox="1"/>
      </xdr:nvSpPr>
      <xdr:spPr>
        <a:xfrm>
          <a:off x="9327095" y="1058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47229</xdr:rowOff>
    </xdr:from>
    <xdr:ext cx="599010" cy="259045"/>
    <xdr:sp macro="" textlink="">
      <xdr:nvSpPr>
        <xdr:cNvPr id="260" name="n_1mainValue【橋りょう・トンネル】&#10;一人当たり有形固定資産（償却資産）額"/>
        <xdr:cNvSpPr txBox="1"/>
      </xdr:nvSpPr>
      <xdr:spPr>
        <a:xfrm>
          <a:off x="9327095" y="11020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48299</xdr:rowOff>
    </xdr:from>
    <xdr:ext cx="599010" cy="259045"/>
    <xdr:sp macro="" textlink="">
      <xdr:nvSpPr>
        <xdr:cNvPr id="261" name="n_2mainValue【橋りょう・トンネル】&#10;一人当たり有形固定資産（償却資産）額"/>
        <xdr:cNvSpPr txBox="1"/>
      </xdr:nvSpPr>
      <xdr:spPr>
        <a:xfrm>
          <a:off x="8450795" y="1102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49140</xdr:rowOff>
    </xdr:from>
    <xdr:ext cx="599010" cy="259045"/>
    <xdr:sp macro="" textlink="">
      <xdr:nvSpPr>
        <xdr:cNvPr id="262" name="n_3mainValue【橋りょう・トンネル】&#10;一人当たり有形固定資産（償却資産）額"/>
        <xdr:cNvSpPr txBox="1"/>
      </xdr:nvSpPr>
      <xdr:spPr>
        <a:xfrm>
          <a:off x="7561795" y="1102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49581</xdr:rowOff>
    </xdr:from>
    <xdr:ext cx="599010" cy="259045"/>
    <xdr:sp macro="" textlink="">
      <xdr:nvSpPr>
        <xdr:cNvPr id="263" name="n_4mainValue【橋りょう・トンネル】&#10;一人当たり有形固定資産（償却資産）額"/>
        <xdr:cNvSpPr txBox="1"/>
      </xdr:nvSpPr>
      <xdr:spPr>
        <a:xfrm>
          <a:off x="6672795" y="1102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xdr:cNvSpPr txBox="1"/>
      </xdr:nvSpPr>
      <xdr:spPr>
        <a:xfrm>
          <a:off x="4673600" y="1416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64044</xdr:rowOff>
    </xdr:from>
    <xdr:to>
      <xdr:col>24</xdr:col>
      <xdr:colOff>114300</xdr:colOff>
      <xdr:row>84</xdr:row>
      <xdr:rowOff>165644</xdr:rowOff>
    </xdr:to>
    <xdr:sp macro="" textlink="">
      <xdr:nvSpPr>
        <xdr:cNvPr id="305" name="楕円 304"/>
        <xdr:cNvSpPr/>
      </xdr:nvSpPr>
      <xdr:spPr>
        <a:xfrm>
          <a:off x="4584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42471</xdr:rowOff>
    </xdr:from>
    <xdr:ext cx="405111" cy="259045"/>
    <xdr:sp macro="" textlink="">
      <xdr:nvSpPr>
        <xdr:cNvPr id="306" name="【公営住宅】&#10;有形固定資産減価償却率該当値テキスト"/>
        <xdr:cNvSpPr txBox="1"/>
      </xdr:nvSpPr>
      <xdr:spPr>
        <a:xfrm>
          <a:off x="4673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134257</xdr:rowOff>
    </xdr:from>
    <xdr:to>
      <xdr:col>20</xdr:col>
      <xdr:colOff>38100</xdr:colOff>
      <xdr:row>85</xdr:row>
      <xdr:rowOff>64407</xdr:rowOff>
    </xdr:to>
    <xdr:sp macro="" textlink="">
      <xdr:nvSpPr>
        <xdr:cNvPr id="307" name="楕円 306"/>
        <xdr:cNvSpPr/>
      </xdr:nvSpPr>
      <xdr:spPr>
        <a:xfrm>
          <a:off x="3746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114844</xdr:rowOff>
    </xdr:from>
    <xdr:to>
      <xdr:col>24</xdr:col>
      <xdr:colOff>63500</xdr:colOff>
      <xdr:row>85</xdr:row>
      <xdr:rowOff>13607</xdr:rowOff>
    </xdr:to>
    <xdr:cxnSp macro="">
      <xdr:nvCxnSpPr>
        <xdr:cNvPr id="308" name="直線コネクタ 307"/>
        <xdr:cNvCxnSpPr/>
      </xdr:nvCxnSpPr>
      <xdr:spPr>
        <a:xfrm flipV="1">
          <a:off x="3797300" y="1451664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121194</xdr:rowOff>
    </xdr:from>
    <xdr:to>
      <xdr:col>15</xdr:col>
      <xdr:colOff>101600</xdr:colOff>
      <xdr:row>85</xdr:row>
      <xdr:rowOff>51344</xdr:rowOff>
    </xdr:to>
    <xdr:sp macro="" textlink="">
      <xdr:nvSpPr>
        <xdr:cNvPr id="309" name="楕円 308"/>
        <xdr:cNvSpPr/>
      </xdr:nvSpPr>
      <xdr:spPr>
        <a:xfrm>
          <a:off x="2857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544</xdr:rowOff>
    </xdr:from>
    <xdr:to>
      <xdr:col>19</xdr:col>
      <xdr:colOff>177800</xdr:colOff>
      <xdr:row>85</xdr:row>
      <xdr:rowOff>13607</xdr:rowOff>
    </xdr:to>
    <xdr:cxnSp macro="">
      <xdr:nvCxnSpPr>
        <xdr:cNvPr id="310" name="直線コネクタ 309"/>
        <xdr:cNvCxnSpPr/>
      </xdr:nvCxnSpPr>
      <xdr:spPr>
        <a:xfrm>
          <a:off x="2908300" y="145737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129358</xdr:rowOff>
    </xdr:from>
    <xdr:to>
      <xdr:col>10</xdr:col>
      <xdr:colOff>165100</xdr:colOff>
      <xdr:row>85</xdr:row>
      <xdr:rowOff>59508</xdr:rowOff>
    </xdr:to>
    <xdr:sp macro="" textlink="">
      <xdr:nvSpPr>
        <xdr:cNvPr id="311" name="楕円 310"/>
        <xdr:cNvSpPr/>
      </xdr:nvSpPr>
      <xdr:spPr>
        <a:xfrm>
          <a:off x="1968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xdr:rowOff>
    </xdr:from>
    <xdr:to>
      <xdr:col>15</xdr:col>
      <xdr:colOff>50800</xdr:colOff>
      <xdr:row>85</xdr:row>
      <xdr:rowOff>8708</xdr:rowOff>
    </xdr:to>
    <xdr:cxnSp macro="">
      <xdr:nvCxnSpPr>
        <xdr:cNvPr id="312" name="直線コネクタ 311"/>
        <xdr:cNvCxnSpPr/>
      </xdr:nvCxnSpPr>
      <xdr:spPr>
        <a:xfrm flipV="1">
          <a:off x="2019300" y="1457379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19957</xdr:rowOff>
    </xdr:from>
    <xdr:to>
      <xdr:col>6</xdr:col>
      <xdr:colOff>38100</xdr:colOff>
      <xdr:row>85</xdr:row>
      <xdr:rowOff>121557</xdr:rowOff>
    </xdr:to>
    <xdr:sp macro="" textlink="">
      <xdr:nvSpPr>
        <xdr:cNvPr id="313" name="楕円 312"/>
        <xdr:cNvSpPr/>
      </xdr:nvSpPr>
      <xdr:spPr>
        <a:xfrm>
          <a:off x="1079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xdr:rowOff>
    </xdr:from>
    <xdr:to>
      <xdr:col>10</xdr:col>
      <xdr:colOff>114300</xdr:colOff>
      <xdr:row>85</xdr:row>
      <xdr:rowOff>70757</xdr:rowOff>
    </xdr:to>
    <xdr:cxnSp macro="">
      <xdr:nvCxnSpPr>
        <xdr:cNvPr id="314" name="直線コネクタ 313"/>
        <xdr:cNvCxnSpPr/>
      </xdr:nvCxnSpPr>
      <xdr:spPr>
        <a:xfrm flipV="1">
          <a:off x="1130300" y="1458195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167476</xdr:rowOff>
    </xdr:from>
    <xdr:ext cx="405111" cy="259045"/>
    <xdr:sp macro="" textlink="">
      <xdr:nvSpPr>
        <xdr:cNvPr id="315" name="n_1aveValue【公営住宅】&#10;有形固定資産減価償却率"/>
        <xdr:cNvSpPr txBox="1"/>
      </xdr:nvSpPr>
      <xdr:spPr>
        <a:xfrm>
          <a:off x="35820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6" name="n_2aveValue【公営住宅】&#10;有形固定資産減価償却率"/>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317" name="n_3aveValue【公営住宅】&#10;有形固定資産減価償却率"/>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18" name="n_4aveValue【公営住宅】&#10;有形固定資産減価償却率"/>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55534</xdr:rowOff>
    </xdr:from>
    <xdr:ext cx="405111" cy="259045"/>
    <xdr:sp macro="" textlink="">
      <xdr:nvSpPr>
        <xdr:cNvPr id="319" name="n_1mainValue【公営住宅】&#10;有形固定資産減価償却率"/>
        <xdr:cNvSpPr txBox="1"/>
      </xdr:nvSpPr>
      <xdr:spPr>
        <a:xfrm>
          <a:off x="35820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42471</xdr:rowOff>
    </xdr:from>
    <xdr:ext cx="405111" cy="259045"/>
    <xdr:sp macro="" textlink="">
      <xdr:nvSpPr>
        <xdr:cNvPr id="320" name="n_2mainValue【公営住宅】&#10;有形固定資産減価償却率"/>
        <xdr:cNvSpPr txBox="1"/>
      </xdr:nvSpPr>
      <xdr:spPr>
        <a:xfrm>
          <a:off x="2705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50635</xdr:rowOff>
    </xdr:from>
    <xdr:ext cx="405111" cy="259045"/>
    <xdr:sp macro="" textlink="">
      <xdr:nvSpPr>
        <xdr:cNvPr id="321" name="n_3mainValue【公営住宅】&#10;有形固定資産減価償却率"/>
        <xdr:cNvSpPr txBox="1"/>
      </xdr:nvSpPr>
      <xdr:spPr>
        <a:xfrm>
          <a:off x="1816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112684</xdr:rowOff>
    </xdr:from>
    <xdr:ext cx="405111" cy="259045"/>
    <xdr:sp macro="" textlink="">
      <xdr:nvSpPr>
        <xdr:cNvPr id="322" name="n_4mainValue【公営住宅】&#10;有形固定資産減価償却率"/>
        <xdr:cNvSpPr txBox="1"/>
      </xdr:nvSpPr>
      <xdr:spPr>
        <a:xfrm>
          <a:off x="927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13779</xdr:rowOff>
    </xdr:from>
    <xdr:to>
      <xdr:col>55</xdr:col>
      <xdr:colOff>50800</xdr:colOff>
      <xdr:row>80</xdr:row>
      <xdr:rowOff>115379</xdr:rowOff>
    </xdr:to>
    <xdr:sp macro="" textlink="">
      <xdr:nvSpPr>
        <xdr:cNvPr id="362" name="楕円 361"/>
        <xdr:cNvSpPr/>
      </xdr:nvSpPr>
      <xdr:spPr>
        <a:xfrm>
          <a:off x="10426700" y="137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36656</xdr:rowOff>
    </xdr:from>
    <xdr:ext cx="469744" cy="259045"/>
    <xdr:sp macro="" textlink="">
      <xdr:nvSpPr>
        <xdr:cNvPr id="363" name="【公営住宅】&#10;一人当たり面積該当値テキスト"/>
        <xdr:cNvSpPr txBox="1"/>
      </xdr:nvSpPr>
      <xdr:spPr>
        <a:xfrm>
          <a:off x="10515600" y="1358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77215</xdr:rowOff>
    </xdr:from>
    <xdr:to>
      <xdr:col>50</xdr:col>
      <xdr:colOff>165100</xdr:colOff>
      <xdr:row>81</xdr:row>
      <xdr:rowOff>7365</xdr:rowOff>
    </xdr:to>
    <xdr:sp macro="" textlink="">
      <xdr:nvSpPr>
        <xdr:cNvPr id="364" name="楕円 363"/>
        <xdr:cNvSpPr/>
      </xdr:nvSpPr>
      <xdr:spPr>
        <a:xfrm>
          <a:off x="9588500" y="1379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64579</xdr:rowOff>
    </xdr:from>
    <xdr:to>
      <xdr:col>55</xdr:col>
      <xdr:colOff>0</xdr:colOff>
      <xdr:row>80</xdr:row>
      <xdr:rowOff>128015</xdr:rowOff>
    </xdr:to>
    <xdr:cxnSp macro="">
      <xdr:nvCxnSpPr>
        <xdr:cNvPr id="365" name="直線コネクタ 364"/>
        <xdr:cNvCxnSpPr/>
      </xdr:nvCxnSpPr>
      <xdr:spPr>
        <a:xfrm flipV="1">
          <a:off x="9639300" y="13780579"/>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92647</xdr:rowOff>
    </xdr:from>
    <xdr:to>
      <xdr:col>46</xdr:col>
      <xdr:colOff>38100</xdr:colOff>
      <xdr:row>81</xdr:row>
      <xdr:rowOff>22797</xdr:rowOff>
    </xdr:to>
    <xdr:sp macro="" textlink="">
      <xdr:nvSpPr>
        <xdr:cNvPr id="366" name="楕円 365"/>
        <xdr:cNvSpPr/>
      </xdr:nvSpPr>
      <xdr:spPr>
        <a:xfrm>
          <a:off x="8699500" y="138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128015</xdr:rowOff>
    </xdr:from>
    <xdr:to>
      <xdr:col>50</xdr:col>
      <xdr:colOff>114300</xdr:colOff>
      <xdr:row>80</xdr:row>
      <xdr:rowOff>143447</xdr:rowOff>
    </xdr:to>
    <xdr:cxnSp macro="">
      <xdr:nvCxnSpPr>
        <xdr:cNvPr id="367" name="直線コネクタ 366"/>
        <xdr:cNvCxnSpPr/>
      </xdr:nvCxnSpPr>
      <xdr:spPr>
        <a:xfrm flipV="1">
          <a:off x="8750300" y="13844015"/>
          <a:ext cx="8890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56262</xdr:rowOff>
    </xdr:from>
    <xdr:to>
      <xdr:col>41</xdr:col>
      <xdr:colOff>101600</xdr:colOff>
      <xdr:row>80</xdr:row>
      <xdr:rowOff>157862</xdr:rowOff>
    </xdr:to>
    <xdr:sp macro="" textlink="">
      <xdr:nvSpPr>
        <xdr:cNvPr id="368" name="楕円 367"/>
        <xdr:cNvSpPr/>
      </xdr:nvSpPr>
      <xdr:spPr>
        <a:xfrm>
          <a:off x="7810500" y="1377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107062</xdr:rowOff>
    </xdr:from>
    <xdr:to>
      <xdr:col>45</xdr:col>
      <xdr:colOff>177800</xdr:colOff>
      <xdr:row>80</xdr:row>
      <xdr:rowOff>143447</xdr:rowOff>
    </xdr:to>
    <xdr:cxnSp macro="">
      <xdr:nvCxnSpPr>
        <xdr:cNvPr id="369" name="直線コネクタ 368"/>
        <xdr:cNvCxnSpPr/>
      </xdr:nvCxnSpPr>
      <xdr:spPr>
        <a:xfrm>
          <a:off x="7861300" y="13823062"/>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84455</xdr:rowOff>
    </xdr:from>
    <xdr:to>
      <xdr:col>36</xdr:col>
      <xdr:colOff>165100</xdr:colOff>
      <xdr:row>81</xdr:row>
      <xdr:rowOff>14605</xdr:rowOff>
    </xdr:to>
    <xdr:sp macro="" textlink="">
      <xdr:nvSpPr>
        <xdr:cNvPr id="370" name="楕円 369"/>
        <xdr:cNvSpPr/>
      </xdr:nvSpPr>
      <xdr:spPr>
        <a:xfrm>
          <a:off x="6921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107062</xdr:rowOff>
    </xdr:from>
    <xdr:to>
      <xdr:col>41</xdr:col>
      <xdr:colOff>50800</xdr:colOff>
      <xdr:row>80</xdr:row>
      <xdr:rowOff>135255</xdr:rowOff>
    </xdr:to>
    <xdr:cxnSp macro="">
      <xdr:nvCxnSpPr>
        <xdr:cNvPr id="371" name="直線コネクタ 370"/>
        <xdr:cNvCxnSpPr/>
      </xdr:nvCxnSpPr>
      <xdr:spPr>
        <a:xfrm flipV="1">
          <a:off x="6972300" y="13823062"/>
          <a:ext cx="889000" cy="2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72" name="n_1aveValue【公営住宅】&#10;一人当たり面積"/>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373" name="n_2aveValue【公営住宅】&#10;一人当たり面積"/>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aveValue【公営住宅】&#10;一人当たり面積"/>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167085</xdr:rowOff>
    </xdr:from>
    <xdr:ext cx="469744" cy="259045"/>
    <xdr:sp macro="" textlink="">
      <xdr:nvSpPr>
        <xdr:cNvPr id="375" name="n_4aveValue【公営住宅】&#10;一人当たり面積"/>
        <xdr:cNvSpPr txBox="1"/>
      </xdr:nvSpPr>
      <xdr:spPr>
        <a:xfrm>
          <a:off x="6737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23892</xdr:rowOff>
    </xdr:from>
    <xdr:ext cx="469744" cy="259045"/>
    <xdr:sp macro="" textlink="">
      <xdr:nvSpPr>
        <xdr:cNvPr id="376" name="n_1mainValue【公営住宅】&#10;一人当たり面積"/>
        <xdr:cNvSpPr txBox="1"/>
      </xdr:nvSpPr>
      <xdr:spPr>
        <a:xfrm>
          <a:off x="9391727" y="1356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39324</xdr:rowOff>
    </xdr:from>
    <xdr:ext cx="469744" cy="259045"/>
    <xdr:sp macro="" textlink="">
      <xdr:nvSpPr>
        <xdr:cNvPr id="377" name="n_2mainValue【公営住宅】&#10;一人当たり面積"/>
        <xdr:cNvSpPr txBox="1"/>
      </xdr:nvSpPr>
      <xdr:spPr>
        <a:xfrm>
          <a:off x="8515427" y="135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2939</xdr:rowOff>
    </xdr:from>
    <xdr:ext cx="469744" cy="259045"/>
    <xdr:sp macro="" textlink="">
      <xdr:nvSpPr>
        <xdr:cNvPr id="378" name="n_3mainValue【公営住宅】&#10;一人当たり面積"/>
        <xdr:cNvSpPr txBox="1"/>
      </xdr:nvSpPr>
      <xdr:spPr>
        <a:xfrm>
          <a:off x="7626427" y="135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31132</xdr:rowOff>
    </xdr:from>
    <xdr:ext cx="469744" cy="259045"/>
    <xdr:sp macro="" textlink="">
      <xdr:nvSpPr>
        <xdr:cNvPr id="379" name="n_4mainValue【公営住宅】&#10;一人当たり面積"/>
        <xdr:cNvSpPr txBox="1"/>
      </xdr:nvSpPr>
      <xdr:spPr>
        <a:xfrm>
          <a:off x="6737427" y="1357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xdr:cNvSpPr txBox="1"/>
      </xdr:nvSpPr>
      <xdr:spPr>
        <a:xfrm>
          <a:off x="16357600" y="636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7" name="楕円 436"/>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8" name="【認定こども園・幼稚園・保育所】&#10;有形固定資産減価償却率該当値テキスト"/>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39" name="楕円 438"/>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0" name="直線コネクタ 439"/>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1" name="楕円 440"/>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2" name="直線コネクタ 441"/>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3" name="楕円 442"/>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4" name="直線コネクタ 443"/>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5" name="楕円 444"/>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6" name="直線コネクタ 445"/>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117401</xdr:rowOff>
    </xdr:from>
    <xdr:ext cx="405111" cy="259045"/>
    <xdr:sp macro="" textlink="">
      <xdr:nvSpPr>
        <xdr:cNvPr id="447" name="n_1aveValue【認定こども園・幼稚園・保育所】&#10;有形固定資産減価償却率"/>
        <xdr:cNvSpPr txBox="1"/>
      </xdr:nvSpPr>
      <xdr:spPr>
        <a:xfrm>
          <a:off x="152660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448" name="n_2aveValue【認定こども園・幼稚園・保育所】&#10;有形固定資産減価償却率"/>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449" name="n_3aveValue【認定こども園・幼稚園・保育所】&#10;有形固定資産減価償却率"/>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450" name="n_4aveValue【認定こども園・幼稚園・保育所】&#10;有形固定資産減価償却率"/>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1" name="n_1mainValue【認定こども園・幼稚園・保育所】&#10;有形固定資産減価償却率"/>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2" name="n_2mainValue【認定こども園・幼稚園・保育所】&#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3"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4"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xdr:cNvSpPr txBox="1"/>
      </xdr:nvSpPr>
      <xdr:spPr>
        <a:xfrm>
          <a:off x="22199600" y="663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94" name="楕円 493"/>
        <xdr:cNvSpPr/>
      </xdr:nvSpPr>
      <xdr:spPr>
        <a:xfrm>
          <a:off x="22110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95"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81280</xdr:rowOff>
    </xdr:from>
    <xdr:to>
      <xdr:col>112</xdr:col>
      <xdr:colOff>38100</xdr:colOff>
      <xdr:row>41</xdr:row>
      <xdr:rowOff>11430</xdr:rowOff>
    </xdr:to>
    <xdr:sp macro="" textlink="">
      <xdr:nvSpPr>
        <xdr:cNvPr id="496" name="楕円 495"/>
        <xdr:cNvSpPr/>
      </xdr:nvSpPr>
      <xdr:spPr>
        <a:xfrm>
          <a:off x="21272500" y="693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127000</xdr:rowOff>
    </xdr:from>
    <xdr:to>
      <xdr:col>116</xdr:col>
      <xdr:colOff>63500</xdr:colOff>
      <xdr:row>40</xdr:row>
      <xdr:rowOff>132080</xdr:rowOff>
    </xdr:to>
    <xdr:cxnSp macro="">
      <xdr:nvCxnSpPr>
        <xdr:cNvPr id="497" name="直線コネクタ 496"/>
        <xdr:cNvCxnSpPr/>
      </xdr:nvCxnSpPr>
      <xdr:spPr>
        <a:xfrm flipV="1">
          <a:off x="21323300" y="69850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85090</xdr:rowOff>
    </xdr:from>
    <xdr:to>
      <xdr:col>107</xdr:col>
      <xdr:colOff>101600</xdr:colOff>
      <xdr:row>41</xdr:row>
      <xdr:rowOff>15240</xdr:rowOff>
    </xdr:to>
    <xdr:sp macro="" textlink="">
      <xdr:nvSpPr>
        <xdr:cNvPr id="498" name="楕円 497"/>
        <xdr:cNvSpPr/>
      </xdr:nvSpPr>
      <xdr:spPr>
        <a:xfrm>
          <a:off x="203835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132080</xdr:rowOff>
    </xdr:from>
    <xdr:to>
      <xdr:col>111</xdr:col>
      <xdr:colOff>177800</xdr:colOff>
      <xdr:row>40</xdr:row>
      <xdr:rowOff>135890</xdr:rowOff>
    </xdr:to>
    <xdr:cxnSp macro="">
      <xdr:nvCxnSpPr>
        <xdr:cNvPr id="499" name="直線コネクタ 498"/>
        <xdr:cNvCxnSpPr/>
      </xdr:nvCxnSpPr>
      <xdr:spPr>
        <a:xfrm flipV="1">
          <a:off x="20434300" y="6990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87630</xdr:rowOff>
    </xdr:from>
    <xdr:to>
      <xdr:col>102</xdr:col>
      <xdr:colOff>165100</xdr:colOff>
      <xdr:row>41</xdr:row>
      <xdr:rowOff>17780</xdr:rowOff>
    </xdr:to>
    <xdr:sp macro="" textlink="">
      <xdr:nvSpPr>
        <xdr:cNvPr id="500" name="楕円 499"/>
        <xdr:cNvSpPr/>
      </xdr:nvSpPr>
      <xdr:spPr>
        <a:xfrm>
          <a:off x="194945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135890</xdr:rowOff>
    </xdr:from>
    <xdr:to>
      <xdr:col>107</xdr:col>
      <xdr:colOff>50800</xdr:colOff>
      <xdr:row>40</xdr:row>
      <xdr:rowOff>138430</xdr:rowOff>
    </xdr:to>
    <xdr:cxnSp macro="">
      <xdr:nvCxnSpPr>
        <xdr:cNvPr id="501" name="直線コネクタ 500"/>
        <xdr:cNvCxnSpPr/>
      </xdr:nvCxnSpPr>
      <xdr:spPr>
        <a:xfrm flipV="1">
          <a:off x="19545300" y="69938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90170</xdr:rowOff>
    </xdr:from>
    <xdr:to>
      <xdr:col>98</xdr:col>
      <xdr:colOff>38100</xdr:colOff>
      <xdr:row>41</xdr:row>
      <xdr:rowOff>20320</xdr:rowOff>
    </xdr:to>
    <xdr:sp macro="" textlink="">
      <xdr:nvSpPr>
        <xdr:cNvPr id="502" name="楕円 501"/>
        <xdr:cNvSpPr/>
      </xdr:nvSpPr>
      <xdr:spPr>
        <a:xfrm>
          <a:off x="18605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138430</xdr:rowOff>
    </xdr:from>
    <xdr:to>
      <xdr:col>102</xdr:col>
      <xdr:colOff>114300</xdr:colOff>
      <xdr:row>40</xdr:row>
      <xdr:rowOff>140970</xdr:rowOff>
    </xdr:to>
    <xdr:cxnSp macro="">
      <xdr:nvCxnSpPr>
        <xdr:cNvPr id="503" name="直線コネクタ 502"/>
        <xdr:cNvCxnSpPr/>
      </xdr:nvCxnSpPr>
      <xdr:spPr>
        <a:xfrm flipV="1">
          <a:off x="18656300" y="6996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2557</xdr:rowOff>
    </xdr:from>
    <xdr:ext cx="469744" cy="259045"/>
    <xdr:sp macro="" textlink="">
      <xdr:nvSpPr>
        <xdr:cNvPr id="508" name="n_1mainValue【認定こども園・幼稚園・保育所】&#10;一人当たり面積"/>
        <xdr:cNvSpPr txBox="1"/>
      </xdr:nvSpPr>
      <xdr:spPr>
        <a:xfrm>
          <a:off x="21075727" y="70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6367</xdr:rowOff>
    </xdr:from>
    <xdr:ext cx="469744" cy="259045"/>
    <xdr:sp macro="" textlink="">
      <xdr:nvSpPr>
        <xdr:cNvPr id="509" name="n_2mainValue【認定こども園・幼稚園・保育所】&#10;一人当たり面積"/>
        <xdr:cNvSpPr txBox="1"/>
      </xdr:nvSpPr>
      <xdr:spPr>
        <a:xfrm>
          <a:off x="20199427" y="703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8907</xdr:rowOff>
    </xdr:from>
    <xdr:ext cx="469744" cy="259045"/>
    <xdr:sp macro="" textlink="">
      <xdr:nvSpPr>
        <xdr:cNvPr id="510" name="n_3mainValue【認定こども園・幼稚園・保育所】&#10;一人当たり面積"/>
        <xdr:cNvSpPr txBox="1"/>
      </xdr:nvSpPr>
      <xdr:spPr>
        <a:xfrm>
          <a:off x="19310427" y="703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11447</xdr:rowOff>
    </xdr:from>
    <xdr:ext cx="469744" cy="259045"/>
    <xdr:sp macro="" textlink="">
      <xdr:nvSpPr>
        <xdr:cNvPr id="511" name="n_4mainValue【認定こども園・幼稚園・保育所】&#10;一人当たり面積"/>
        <xdr:cNvSpPr txBox="1"/>
      </xdr:nvSpPr>
      <xdr:spPr>
        <a:xfrm>
          <a:off x="18421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52" name="楕円 551"/>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53"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44450</xdr:rowOff>
    </xdr:from>
    <xdr:to>
      <xdr:col>81</xdr:col>
      <xdr:colOff>101600</xdr:colOff>
      <xdr:row>60</xdr:row>
      <xdr:rowOff>146050</xdr:rowOff>
    </xdr:to>
    <xdr:sp macro="" textlink="">
      <xdr:nvSpPr>
        <xdr:cNvPr id="554" name="楕円 553"/>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95250</xdr:rowOff>
    </xdr:from>
    <xdr:to>
      <xdr:col>85</xdr:col>
      <xdr:colOff>127000</xdr:colOff>
      <xdr:row>60</xdr:row>
      <xdr:rowOff>125730</xdr:rowOff>
    </xdr:to>
    <xdr:cxnSp macro="">
      <xdr:nvCxnSpPr>
        <xdr:cNvPr id="555" name="直線コネクタ 554"/>
        <xdr:cNvCxnSpPr/>
      </xdr:nvCxnSpPr>
      <xdr:spPr>
        <a:xfrm>
          <a:off x="15481300" y="10382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56" name="楕円 555"/>
        <xdr:cNvSpPr/>
      </xdr:nvSpPr>
      <xdr:spPr>
        <a:xfrm>
          <a:off x="14541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95250</xdr:rowOff>
    </xdr:to>
    <xdr:cxnSp macro="">
      <xdr:nvCxnSpPr>
        <xdr:cNvPr id="557" name="直線コネクタ 556"/>
        <xdr:cNvCxnSpPr/>
      </xdr:nvCxnSpPr>
      <xdr:spPr>
        <a:xfrm>
          <a:off x="14592300" y="103479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42545</xdr:rowOff>
    </xdr:from>
    <xdr:to>
      <xdr:col>72</xdr:col>
      <xdr:colOff>38100</xdr:colOff>
      <xdr:row>61</xdr:row>
      <xdr:rowOff>144145</xdr:rowOff>
    </xdr:to>
    <xdr:sp macro="" textlink="">
      <xdr:nvSpPr>
        <xdr:cNvPr id="558" name="楕円 557"/>
        <xdr:cNvSpPr/>
      </xdr:nvSpPr>
      <xdr:spPr>
        <a:xfrm>
          <a:off x="13652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60960</xdr:rowOff>
    </xdr:from>
    <xdr:to>
      <xdr:col>76</xdr:col>
      <xdr:colOff>114300</xdr:colOff>
      <xdr:row>61</xdr:row>
      <xdr:rowOff>93345</xdr:rowOff>
    </xdr:to>
    <xdr:cxnSp macro="">
      <xdr:nvCxnSpPr>
        <xdr:cNvPr id="559" name="直線コネクタ 558"/>
        <xdr:cNvCxnSpPr/>
      </xdr:nvCxnSpPr>
      <xdr:spPr>
        <a:xfrm flipV="1">
          <a:off x="13703300" y="10347960"/>
          <a:ext cx="889000" cy="20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46355</xdr:rowOff>
    </xdr:from>
    <xdr:to>
      <xdr:col>67</xdr:col>
      <xdr:colOff>101600</xdr:colOff>
      <xdr:row>61</xdr:row>
      <xdr:rowOff>147955</xdr:rowOff>
    </xdr:to>
    <xdr:sp macro="" textlink="">
      <xdr:nvSpPr>
        <xdr:cNvPr id="560" name="楕円 559"/>
        <xdr:cNvSpPr/>
      </xdr:nvSpPr>
      <xdr:spPr>
        <a:xfrm>
          <a:off x="12763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93345</xdr:rowOff>
    </xdr:from>
    <xdr:to>
      <xdr:col>71</xdr:col>
      <xdr:colOff>177800</xdr:colOff>
      <xdr:row>61</xdr:row>
      <xdr:rowOff>97155</xdr:rowOff>
    </xdr:to>
    <xdr:cxnSp macro="">
      <xdr:nvCxnSpPr>
        <xdr:cNvPr id="561" name="直線コネクタ 560"/>
        <xdr:cNvCxnSpPr/>
      </xdr:nvCxnSpPr>
      <xdr:spPr>
        <a:xfrm flipV="1">
          <a:off x="12814300" y="10551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137177</xdr:rowOff>
    </xdr:from>
    <xdr:ext cx="405111" cy="259045"/>
    <xdr:sp macro="" textlink="">
      <xdr:nvSpPr>
        <xdr:cNvPr id="566" name="n_1mainValue【学校施設】&#10;有形固定資産減価償却率"/>
        <xdr:cNvSpPr txBox="1"/>
      </xdr:nvSpPr>
      <xdr:spPr>
        <a:xfrm>
          <a:off x="15266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102887</xdr:rowOff>
    </xdr:from>
    <xdr:ext cx="405111" cy="259045"/>
    <xdr:sp macro="" textlink="">
      <xdr:nvSpPr>
        <xdr:cNvPr id="567" name="n_2mainValue【学校施設】&#10;有形固定資産減価償却率"/>
        <xdr:cNvSpPr txBox="1"/>
      </xdr:nvSpPr>
      <xdr:spPr>
        <a:xfrm>
          <a:off x="14389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135272</xdr:rowOff>
    </xdr:from>
    <xdr:ext cx="405111" cy="259045"/>
    <xdr:sp macro="" textlink="">
      <xdr:nvSpPr>
        <xdr:cNvPr id="568" name="n_3mainValue【学校施設】&#10;有形固定資産減価償却率"/>
        <xdr:cNvSpPr txBox="1"/>
      </xdr:nvSpPr>
      <xdr:spPr>
        <a:xfrm>
          <a:off x="13500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139082</xdr:rowOff>
    </xdr:from>
    <xdr:ext cx="405111" cy="259045"/>
    <xdr:sp macro="" textlink="">
      <xdr:nvSpPr>
        <xdr:cNvPr id="569" name="n_4mainValue【学校施設】&#10;有形固定資産減価償却率"/>
        <xdr:cNvSpPr txBox="1"/>
      </xdr:nvSpPr>
      <xdr:spPr>
        <a:xfrm>
          <a:off x="126117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xdr:cNvSpPr txBox="1"/>
      </xdr:nvSpPr>
      <xdr:spPr>
        <a:xfrm>
          <a:off x="2219960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20719</xdr:rowOff>
    </xdr:from>
    <xdr:to>
      <xdr:col>116</xdr:col>
      <xdr:colOff>114300</xdr:colOff>
      <xdr:row>63</xdr:row>
      <xdr:rowOff>122319</xdr:rowOff>
    </xdr:to>
    <xdr:sp macro="" textlink="">
      <xdr:nvSpPr>
        <xdr:cNvPr id="612" name="楕円 611"/>
        <xdr:cNvSpPr/>
      </xdr:nvSpPr>
      <xdr:spPr>
        <a:xfrm>
          <a:off x="22110700" y="108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170596</xdr:rowOff>
    </xdr:from>
    <xdr:ext cx="469744" cy="259045"/>
    <xdr:sp macro="" textlink="">
      <xdr:nvSpPr>
        <xdr:cNvPr id="613" name="【学校施設】&#10;一人当たり面積該当値テキスト"/>
        <xdr:cNvSpPr txBox="1"/>
      </xdr:nvSpPr>
      <xdr:spPr>
        <a:xfrm>
          <a:off x="22199600" y="10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30516</xdr:rowOff>
    </xdr:from>
    <xdr:to>
      <xdr:col>112</xdr:col>
      <xdr:colOff>38100</xdr:colOff>
      <xdr:row>63</xdr:row>
      <xdr:rowOff>132116</xdr:rowOff>
    </xdr:to>
    <xdr:sp macro="" textlink="">
      <xdr:nvSpPr>
        <xdr:cNvPr id="614" name="楕円 613"/>
        <xdr:cNvSpPr/>
      </xdr:nvSpPr>
      <xdr:spPr>
        <a:xfrm>
          <a:off x="21272500" y="1083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71519</xdr:rowOff>
    </xdr:from>
    <xdr:to>
      <xdr:col>116</xdr:col>
      <xdr:colOff>63500</xdr:colOff>
      <xdr:row>63</xdr:row>
      <xdr:rowOff>81316</xdr:rowOff>
    </xdr:to>
    <xdr:cxnSp macro="">
      <xdr:nvCxnSpPr>
        <xdr:cNvPr id="615" name="直線コネクタ 614"/>
        <xdr:cNvCxnSpPr/>
      </xdr:nvCxnSpPr>
      <xdr:spPr>
        <a:xfrm flipV="1">
          <a:off x="21323300" y="108728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39007</xdr:rowOff>
    </xdr:from>
    <xdr:to>
      <xdr:col>107</xdr:col>
      <xdr:colOff>101600</xdr:colOff>
      <xdr:row>63</xdr:row>
      <xdr:rowOff>140607</xdr:rowOff>
    </xdr:to>
    <xdr:sp macro="" textlink="">
      <xdr:nvSpPr>
        <xdr:cNvPr id="616" name="楕円 615"/>
        <xdr:cNvSpPr/>
      </xdr:nvSpPr>
      <xdr:spPr>
        <a:xfrm>
          <a:off x="20383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81316</xdr:rowOff>
    </xdr:from>
    <xdr:to>
      <xdr:col>111</xdr:col>
      <xdr:colOff>177800</xdr:colOff>
      <xdr:row>63</xdr:row>
      <xdr:rowOff>89807</xdr:rowOff>
    </xdr:to>
    <xdr:cxnSp macro="">
      <xdr:nvCxnSpPr>
        <xdr:cNvPr id="617" name="直線コネクタ 616"/>
        <xdr:cNvCxnSpPr/>
      </xdr:nvCxnSpPr>
      <xdr:spPr>
        <a:xfrm flipV="1">
          <a:off x="20434300" y="1088266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119997</xdr:rowOff>
    </xdr:from>
    <xdr:to>
      <xdr:col>102</xdr:col>
      <xdr:colOff>165100</xdr:colOff>
      <xdr:row>64</xdr:row>
      <xdr:rowOff>50147</xdr:rowOff>
    </xdr:to>
    <xdr:sp macro="" textlink="">
      <xdr:nvSpPr>
        <xdr:cNvPr id="618" name="楕円 617"/>
        <xdr:cNvSpPr/>
      </xdr:nvSpPr>
      <xdr:spPr>
        <a:xfrm>
          <a:off x="19494500" y="109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89807</xdr:rowOff>
    </xdr:from>
    <xdr:to>
      <xdr:col>107</xdr:col>
      <xdr:colOff>50800</xdr:colOff>
      <xdr:row>63</xdr:row>
      <xdr:rowOff>170797</xdr:rowOff>
    </xdr:to>
    <xdr:cxnSp macro="">
      <xdr:nvCxnSpPr>
        <xdr:cNvPr id="619" name="直線コネクタ 618"/>
        <xdr:cNvCxnSpPr/>
      </xdr:nvCxnSpPr>
      <xdr:spPr>
        <a:xfrm flipV="1">
          <a:off x="19545300" y="10891157"/>
          <a:ext cx="889000" cy="8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80155</xdr:rowOff>
    </xdr:from>
    <xdr:to>
      <xdr:col>98</xdr:col>
      <xdr:colOff>38100</xdr:colOff>
      <xdr:row>64</xdr:row>
      <xdr:rowOff>10305</xdr:rowOff>
    </xdr:to>
    <xdr:sp macro="" textlink="">
      <xdr:nvSpPr>
        <xdr:cNvPr id="620" name="楕円 619"/>
        <xdr:cNvSpPr/>
      </xdr:nvSpPr>
      <xdr:spPr>
        <a:xfrm>
          <a:off x="18605500" y="108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130955</xdr:rowOff>
    </xdr:from>
    <xdr:to>
      <xdr:col>102</xdr:col>
      <xdr:colOff>114300</xdr:colOff>
      <xdr:row>63</xdr:row>
      <xdr:rowOff>170797</xdr:rowOff>
    </xdr:to>
    <xdr:cxnSp macro="">
      <xdr:nvCxnSpPr>
        <xdr:cNvPr id="621" name="直線コネクタ 620"/>
        <xdr:cNvCxnSpPr/>
      </xdr:nvCxnSpPr>
      <xdr:spPr>
        <a:xfrm>
          <a:off x="18656300" y="10932305"/>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xdr:cNvSpPr txBox="1"/>
      </xdr:nvSpPr>
      <xdr:spPr>
        <a:xfrm>
          <a:off x="21075727" y="10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123243</xdr:rowOff>
    </xdr:from>
    <xdr:ext cx="469744" cy="259045"/>
    <xdr:sp macro="" textlink="">
      <xdr:nvSpPr>
        <xdr:cNvPr id="626" name="n_1mainValue【学校施設】&#10;一人当たり面積"/>
        <xdr:cNvSpPr txBox="1"/>
      </xdr:nvSpPr>
      <xdr:spPr>
        <a:xfrm>
          <a:off x="21075727" y="1092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131734</xdr:rowOff>
    </xdr:from>
    <xdr:ext cx="469744" cy="259045"/>
    <xdr:sp macro="" textlink="">
      <xdr:nvSpPr>
        <xdr:cNvPr id="627" name="n_2mainValue【学校施設】&#10;一人当たり面積"/>
        <xdr:cNvSpPr txBox="1"/>
      </xdr:nvSpPr>
      <xdr:spPr>
        <a:xfrm>
          <a:off x="20199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41274</xdr:rowOff>
    </xdr:from>
    <xdr:ext cx="469744" cy="259045"/>
    <xdr:sp macro="" textlink="">
      <xdr:nvSpPr>
        <xdr:cNvPr id="628" name="n_3mainValue【学校施設】&#10;一人当たり面積"/>
        <xdr:cNvSpPr txBox="1"/>
      </xdr:nvSpPr>
      <xdr:spPr>
        <a:xfrm>
          <a:off x="19310427" y="1101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1432</xdr:rowOff>
    </xdr:from>
    <xdr:ext cx="469744" cy="259045"/>
    <xdr:sp macro="" textlink="">
      <xdr:nvSpPr>
        <xdr:cNvPr id="629" name="n_4mainValue【学校施設】&#10;一人当たり面積"/>
        <xdr:cNvSpPr txBox="1"/>
      </xdr:nvSpPr>
      <xdr:spPr>
        <a:xfrm>
          <a:off x="184214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xdr:cNvCxnSpPr/>
      </xdr:nvCxnSpPr>
      <xdr:spPr>
        <a:xfrm flipV="1">
          <a:off x="16318864" y="1346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xdr:cNvSpPr txBox="1"/>
      </xdr:nvSpPr>
      <xdr:spPr>
        <a:xfrm>
          <a:off x="16357600" y="1324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xdr:cNvCxnSpPr/>
      </xdr:nvCxnSpPr>
      <xdr:spPr>
        <a:xfrm>
          <a:off x="16230600" y="1346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xdr:cNvSpPr txBox="1"/>
      </xdr:nvSpPr>
      <xdr:spPr>
        <a:xfrm>
          <a:off x="16357600" y="1435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24856</xdr:rowOff>
    </xdr:from>
    <xdr:to>
      <xdr:col>81</xdr:col>
      <xdr:colOff>101600</xdr:colOff>
      <xdr:row>84</xdr:row>
      <xdr:rowOff>126456</xdr:rowOff>
    </xdr:to>
    <xdr:sp macro="" textlink="">
      <xdr:nvSpPr>
        <xdr:cNvPr id="662" name="フローチャート: 判断 661"/>
        <xdr:cNvSpPr/>
      </xdr:nvSpPr>
      <xdr:spPr>
        <a:xfrm>
          <a:off x="15430500" y="144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68943</xdr:rowOff>
    </xdr:from>
    <xdr:to>
      <xdr:col>76</xdr:col>
      <xdr:colOff>165100</xdr:colOff>
      <xdr:row>83</xdr:row>
      <xdr:rowOff>170543</xdr:rowOff>
    </xdr:to>
    <xdr:sp macro="" textlink="">
      <xdr:nvSpPr>
        <xdr:cNvPr id="663" name="フローチャート: 判断 662"/>
        <xdr:cNvSpPr/>
      </xdr:nvSpPr>
      <xdr:spPr>
        <a:xfrm>
          <a:off x="14541500" y="1429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46082</xdr:rowOff>
    </xdr:from>
    <xdr:to>
      <xdr:col>72</xdr:col>
      <xdr:colOff>38100</xdr:colOff>
      <xdr:row>83</xdr:row>
      <xdr:rowOff>147682</xdr:rowOff>
    </xdr:to>
    <xdr:sp macro="" textlink="">
      <xdr:nvSpPr>
        <xdr:cNvPr id="664" name="フローチャート: 判断 663"/>
        <xdr:cNvSpPr/>
      </xdr:nvSpPr>
      <xdr:spPr>
        <a:xfrm>
          <a:off x="13652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65" name="フローチャート: 判断 664"/>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71" name="楕円 670"/>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2" name="楕円 671"/>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3" name="直線コネクタ 672"/>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4" name="楕円 673"/>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5" name="直線コネクタ 674"/>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142983</xdr:rowOff>
    </xdr:from>
    <xdr:ext cx="405111" cy="259045"/>
    <xdr:sp macro="" textlink="">
      <xdr:nvSpPr>
        <xdr:cNvPr id="676" name="n_1aveValue【児童館】&#10;有形固定資産減価償却率"/>
        <xdr:cNvSpPr txBox="1"/>
      </xdr:nvSpPr>
      <xdr:spPr>
        <a:xfrm>
          <a:off x="15266044" y="14201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15620</xdr:rowOff>
    </xdr:from>
    <xdr:ext cx="405111" cy="259045"/>
    <xdr:sp macro="" textlink="">
      <xdr:nvSpPr>
        <xdr:cNvPr id="677" name="n_2aveValue【児童館】&#10;有形固定資産減価償却率"/>
        <xdr:cNvSpPr txBox="1"/>
      </xdr:nvSpPr>
      <xdr:spPr>
        <a:xfrm>
          <a:off x="14389744" y="1407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164209</xdr:rowOff>
    </xdr:from>
    <xdr:ext cx="405111" cy="259045"/>
    <xdr:sp macro="" textlink="">
      <xdr:nvSpPr>
        <xdr:cNvPr id="678" name="n_3aveValue【児童館】&#10;有形固定資産減価償却率"/>
        <xdr:cNvSpPr txBox="1"/>
      </xdr:nvSpPr>
      <xdr:spPr>
        <a:xfrm>
          <a:off x="13500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128288</xdr:rowOff>
    </xdr:from>
    <xdr:ext cx="405111" cy="259045"/>
    <xdr:sp macro="" textlink="">
      <xdr:nvSpPr>
        <xdr:cNvPr id="679" name="n_4aveValue【児童館】&#10;有形固定資産減価償却率"/>
        <xdr:cNvSpPr txBox="1"/>
      </xdr:nvSpPr>
      <xdr:spPr>
        <a:xfrm>
          <a:off x="12611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8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04" name="直線コネクタ 703"/>
        <xdr:cNvCxnSpPr/>
      </xdr:nvCxnSpPr>
      <xdr:spPr>
        <a:xfrm flipV="1">
          <a:off x="22160864" y="13685520"/>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05" name="【児童館】&#10;一人当たり面積最小値テキスト"/>
        <xdr:cNvSpPr txBox="1"/>
      </xdr:nvSpPr>
      <xdr:spPr>
        <a:xfrm>
          <a:off x="22199600" y="1468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06" name="直線コネクタ 705"/>
        <xdr:cNvCxnSpPr/>
      </xdr:nvCxnSpPr>
      <xdr:spPr>
        <a:xfrm>
          <a:off x="22072600" y="1468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8" name="直線コネクタ 70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09" name="【児童館】&#10;一人当たり面積平均値テキスト"/>
        <xdr:cNvSpPr txBox="1"/>
      </xdr:nvSpPr>
      <xdr:spPr>
        <a:xfrm>
          <a:off x="22199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0" name="フローチャート: 判断 709"/>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711" name="フローチャート: 判断 710"/>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2" name="フローチャート: 判断 711"/>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713" name="フローチャート: 判断 712"/>
        <xdr:cNvSpPr/>
      </xdr:nvSpPr>
      <xdr:spPr>
        <a:xfrm>
          <a:off x="19494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14" name="フローチャート: 判断 713"/>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149606</xdr:rowOff>
    </xdr:from>
    <xdr:to>
      <xdr:col>107</xdr:col>
      <xdr:colOff>101600</xdr:colOff>
      <xdr:row>84</xdr:row>
      <xdr:rowOff>79756</xdr:rowOff>
    </xdr:to>
    <xdr:sp macro="" textlink="">
      <xdr:nvSpPr>
        <xdr:cNvPr id="720" name="楕円 719"/>
        <xdr:cNvSpPr/>
      </xdr:nvSpPr>
      <xdr:spPr>
        <a:xfrm>
          <a:off x="20383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21" name="楕円 720"/>
        <xdr:cNvSpPr/>
      </xdr:nvSpPr>
      <xdr:spPr>
        <a:xfrm>
          <a:off x="19494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28956</xdr:rowOff>
    </xdr:from>
    <xdr:to>
      <xdr:col>107</xdr:col>
      <xdr:colOff>50800</xdr:colOff>
      <xdr:row>84</xdr:row>
      <xdr:rowOff>33528</xdr:rowOff>
    </xdr:to>
    <xdr:cxnSp macro="">
      <xdr:nvCxnSpPr>
        <xdr:cNvPr id="722" name="直線コネクタ 721"/>
        <xdr:cNvCxnSpPr/>
      </xdr:nvCxnSpPr>
      <xdr:spPr>
        <a:xfrm flipV="1">
          <a:off x="19545300" y="14430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154178</xdr:rowOff>
    </xdr:from>
    <xdr:to>
      <xdr:col>98</xdr:col>
      <xdr:colOff>38100</xdr:colOff>
      <xdr:row>84</xdr:row>
      <xdr:rowOff>84328</xdr:rowOff>
    </xdr:to>
    <xdr:sp macro="" textlink="">
      <xdr:nvSpPr>
        <xdr:cNvPr id="723" name="楕円 722"/>
        <xdr:cNvSpPr/>
      </xdr:nvSpPr>
      <xdr:spPr>
        <a:xfrm>
          <a:off x="18605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33528</xdr:rowOff>
    </xdr:to>
    <xdr:cxnSp macro="">
      <xdr:nvCxnSpPr>
        <xdr:cNvPr id="724" name="直線コネクタ 723"/>
        <xdr:cNvCxnSpPr/>
      </xdr:nvCxnSpPr>
      <xdr:spPr>
        <a:xfrm>
          <a:off x="18656300" y="14435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725"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26"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727" name="n_3aveValue【児童館】&#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728" name="n_4aveValue【児童館】&#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96283</xdr:rowOff>
    </xdr:from>
    <xdr:ext cx="469744" cy="259045"/>
    <xdr:sp macro="" textlink="">
      <xdr:nvSpPr>
        <xdr:cNvPr id="729" name="n_2mainValue【児童館】&#10;一人当たり面積"/>
        <xdr:cNvSpPr txBox="1"/>
      </xdr:nvSpPr>
      <xdr:spPr>
        <a:xfrm>
          <a:off x="201994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30" name="n_3mainValue【児童館】&#10;一人当たり面積"/>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731" name="n_4mainValue【児童館】&#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757" name="直線コネクタ 756"/>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760" name="【公民館】&#10;有形固定資産減価償却率最大値テキスト"/>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761" name="直線コネクタ 760"/>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762" name="【公民館】&#10;有形固定資産減価償却率平均値テキスト"/>
        <xdr:cNvSpPr txBox="1"/>
      </xdr:nvSpPr>
      <xdr:spPr>
        <a:xfrm>
          <a:off x="1635760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763" name="フローチャート: 判断 762"/>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764" name="フローチャート: 判断 763"/>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765" name="フローチャート: 判断 764"/>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766" name="フローチャート: 判断 765"/>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767" name="フローチャート: 判断 766"/>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xdr:rowOff>
    </xdr:from>
    <xdr:to>
      <xdr:col>85</xdr:col>
      <xdr:colOff>177800</xdr:colOff>
      <xdr:row>107</xdr:row>
      <xdr:rowOff>109038</xdr:rowOff>
    </xdr:to>
    <xdr:sp macro="" textlink="">
      <xdr:nvSpPr>
        <xdr:cNvPr id="773" name="楕円 772"/>
        <xdr:cNvSpPr/>
      </xdr:nvSpPr>
      <xdr:spPr>
        <a:xfrm>
          <a:off x="162687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157315</xdr:rowOff>
    </xdr:from>
    <xdr:ext cx="405111" cy="259045"/>
    <xdr:sp macro="" textlink="">
      <xdr:nvSpPr>
        <xdr:cNvPr id="774" name="【公民館】&#10;有形固定資産減価償却率該当値テキスト"/>
        <xdr:cNvSpPr txBox="1"/>
      </xdr:nvSpPr>
      <xdr:spPr>
        <a:xfrm>
          <a:off x="16357600"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macro="" textlink="">
      <xdr:nvSpPr>
        <xdr:cNvPr id="775" name="楕円 774"/>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35379</xdr:rowOff>
    </xdr:from>
    <xdr:to>
      <xdr:col>85</xdr:col>
      <xdr:colOff>127000</xdr:colOff>
      <xdr:row>107</xdr:row>
      <xdr:rowOff>58238</xdr:rowOff>
    </xdr:to>
    <xdr:cxnSp macro="">
      <xdr:nvCxnSpPr>
        <xdr:cNvPr id="776" name="直線コネクタ 775"/>
        <xdr:cNvCxnSpPr/>
      </xdr:nvCxnSpPr>
      <xdr:spPr>
        <a:xfrm>
          <a:off x="15481300" y="1838052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133169</xdr:rowOff>
    </xdr:from>
    <xdr:to>
      <xdr:col>76</xdr:col>
      <xdr:colOff>165100</xdr:colOff>
      <xdr:row>107</xdr:row>
      <xdr:rowOff>63319</xdr:rowOff>
    </xdr:to>
    <xdr:sp macro="" textlink="">
      <xdr:nvSpPr>
        <xdr:cNvPr id="777" name="楕円 776"/>
        <xdr:cNvSpPr/>
      </xdr:nvSpPr>
      <xdr:spPr>
        <a:xfrm>
          <a:off x="1454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35379</xdr:rowOff>
    </xdr:to>
    <xdr:cxnSp macro="">
      <xdr:nvCxnSpPr>
        <xdr:cNvPr id="778" name="直線コネクタ 777"/>
        <xdr:cNvCxnSpPr/>
      </xdr:nvCxnSpPr>
      <xdr:spPr>
        <a:xfrm>
          <a:off x="14592300" y="183576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141332</xdr:rowOff>
    </xdr:from>
    <xdr:to>
      <xdr:col>72</xdr:col>
      <xdr:colOff>38100</xdr:colOff>
      <xdr:row>107</xdr:row>
      <xdr:rowOff>71482</xdr:rowOff>
    </xdr:to>
    <xdr:sp macro="" textlink="">
      <xdr:nvSpPr>
        <xdr:cNvPr id="779" name="楕円 778"/>
        <xdr:cNvSpPr/>
      </xdr:nvSpPr>
      <xdr:spPr>
        <a:xfrm>
          <a:off x="13652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12519</xdr:rowOff>
    </xdr:from>
    <xdr:to>
      <xdr:col>76</xdr:col>
      <xdr:colOff>114300</xdr:colOff>
      <xdr:row>107</xdr:row>
      <xdr:rowOff>20682</xdr:rowOff>
    </xdr:to>
    <xdr:cxnSp macro="">
      <xdr:nvCxnSpPr>
        <xdr:cNvPr id="780" name="直線コネクタ 779"/>
        <xdr:cNvCxnSpPr/>
      </xdr:nvCxnSpPr>
      <xdr:spPr>
        <a:xfrm flipV="1">
          <a:off x="13703300" y="18357669"/>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118473</xdr:rowOff>
    </xdr:from>
    <xdr:to>
      <xdr:col>67</xdr:col>
      <xdr:colOff>101600</xdr:colOff>
      <xdr:row>107</xdr:row>
      <xdr:rowOff>48623</xdr:rowOff>
    </xdr:to>
    <xdr:sp macro="" textlink="">
      <xdr:nvSpPr>
        <xdr:cNvPr id="781" name="楕円 780"/>
        <xdr:cNvSpPr/>
      </xdr:nvSpPr>
      <xdr:spPr>
        <a:xfrm>
          <a:off x="1276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20682</xdr:rowOff>
    </xdr:to>
    <xdr:cxnSp macro="">
      <xdr:nvCxnSpPr>
        <xdr:cNvPr id="782" name="直線コネクタ 781"/>
        <xdr:cNvCxnSpPr/>
      </xdr:nvCxnSpPr>
      <xdr:spPr>
        <a:xfrm>
          <a:off x="12814300" y="1834297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783" name="n_1aveValue【公民館】&#10;有形固定資産減価償却率"/>
        <xdr:cNvSpPr txBox="1"/>
      </xdr:nvSpPr>
      <xdr:spPr>
        <a:xfrm>
          <a:off x="15266044" y="1799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784" name="n_2aveValue【公民館】&#10;有形固定資産減価償却率"/>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785" name="n_3aveValue【公民館】&#10;有形固定資産減価償却率"/>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786" name="n_4aveValue【公民館】&#10;有形固定資産減価償却率"/>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77306</xdr:rowOff>
    </xdr:from>
    <xdr:ext cx="405111" cy="259045"/>
    <xdr:sp macro="" textlink="">
      <xdr:nvSpPr>
        <xdr:cNvPr id="787" name="n_1mainValue【公民館】&#10;有形固定資産減価償却率"/>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54446</xdr:rowOff>
    </xdr:from>
    <xdr:ext cx="405111" cy="259045"/>
    <xdr:sp macro="" textlink="">
      <xdr:nvSpPr>
        <xdr:cNvPr id="788" name="n_2mainValue【公民館】&#10;有形固定資産減価償却率"/>
        <xdr:cNvSpPr txBox="1"/>
      </xdr:nvSpPr>
      <xdr:spPr>
        <a:xfrm>
          <a:off x="14389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62609</xdr:rowOff>
    </xdr:from>
    <xdr:ext cx="405111" cy="259045"/>
    <xdr:sp macro="" textlink="">
      <xdr:nvSpPr>
        <xdr:cNvPr id="789" name="n_3mainValue【公民館】&#10;有形固定資産減価償却率"/>
        <xdr:cNvSpPr txBox="1"/>
      </xdr:nvSpPr>
      <xdr:spPr>
        <a:xfrm>
          <a:off x="135007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790" name="n_4mainValue【公民館】&#10;有形固定資産減価償却率"/>
        <xdr:cNvSpPr txBox="1"/>
      </xdr:nvSpPr>
      <xdr:spPr>
        <a:xfrm>
          <a:off x="12611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1" name="直線コネクタ 8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2" name="テキスト ボックス 8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3" name="直線コネクタ 8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4" name="テキスト ボックス 8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5" name="直線コネクタ 8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6" name="テキスト ボックス 8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7" name="直線コネクタ 8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8" name="テキスト ボックス 8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9" name="直線コネクタ 8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0" name="テキスト ボックス 8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1" name="直線コネクタ 8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2" name="テキスト ボックス 8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816" name="直線コネクタ 815"/>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817" name="【公民館】&#10;一人当たり面積最小値テキスト"/>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818" name="直線コネクタ 817"/>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819" name="【公民館】&#10;一人当たり面積最大値テキスト"/>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820" name="直線コネクタ 819"/>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821" name="【公民館】&#10;一人当たり面積平均値テキスト"/>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822" name="フローチャート: 判断 821"/>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823" name="フローチャート: 判断 822"/>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824" name="フローチャート: 判断 823"/>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825" name="フローチャート: 判断 824"/>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826" name="フローチャート: 判断 825"/>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111942</xdr:rowOff>
    </xdr:from>
    <xdr:to>
      <xdr:col>116</xdr:col>
      <xdr:colOff>114300</xdr:colOff>
      <xdr:row>104</xdr:row>
      <xdr:rowOff>42092</xdr:rowOff>
    </xdr:to>
    <xdr:sp macro="" textlink="">
      <xdr:nvSpPr>
        <xdr:cNvPr id="832" name="楕円 831"/>
        <xdr:cNvSpPr/>
      </xdr:nvSpPr>
      <xdr:spPr>
        <a:xfrm>
          <a:off x="22110700" y="177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134819</xdr:rowOff>
    </xdr:from>
    <xdr:ext cx="469744" cy="259045"/>
    <xdr:sp macro="" textlink="">
      <xdr:nvSpPr>
        <xdr:cNvPr id="833" name="【公民館】&#10;一人当たり面積該当値テキスト"/>
        <xdr:cNvSpPr txBox="1"/>
      </xdr:nvSpPr>
      <xdr:spPr>
        <a:xfrm>
          <a:off x="22199600" y="1762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834" name="楕円 833"/>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162742</xdr:rowOff>
    </xdr:from>
    <xdr:to>
      <xdr:col>116</xdr:col>
      <xdr:colOff>63500</xdr:colOff>
      <xdr:row>104</xdr:row>
      <xdr:rowOff>7620</xdr:rowOff>
    </xdr:to>
    <xdr:cxnSp macro="">
      <xdr:nvCxnSpPr>
        <xdr:cNvPr id="835" name="直線コネクタ 834"/>
        <xdr:cNvCxnSpPr/>
      </xdr:nvCxnSpPr>
      <xdr:spPr>
        <a:xfrm flipV="1">
          <a:off x="21323300" y="178220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141332</xdr:rowOff>
    </xdr:from>
    <xdr:to>
      <xdr:col>107</xdr:col>
      <xdr:colOff>101600</xdr:colOff>
      <xdr:row>104</xdr:row>
      <xdr:rowOff>71482</xdr:rowOff>
    </xdr:to>
    <xdr:sp macro="" textlink="">
      <xdr:nvSpPr>
        <xdr:cNvPr id="836" name="楕円 835"/>
        <xdr:cNvSpPr/>
      </xdr:nvSpPr>
      <xdr:spPr>
        <a:xfrm>
          <a:off x="20383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20682</xdr:rowOff>
    </xdr:to>
    <xdr:cxnSp macro="">
      <xdr:nvCxnSpPr>
        <xdr:cNvPr id="837" name="直線コネクタ 836"/>
        <xdr:cNvCxnSpPr/>
      </xdr:nvCxnSpPr>
      <xdr:spPr>
        <a:xfrm flipV="1">
          <a:off x="20434300" y="178384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164193</xdr:rowOff>
    </xdr:from>
    <xdr:to>
      <xdr:col>102</xdr:col>
      <xdr:colOff>165100</xdr:colOff>
      <xdr:row>104</xdr:row>
      <xdr:rowOff>94343</xdr:rowOff>
    </xdr:to>
    <xdr:sp macro="" textlink="">
      <xdr:nvSpPr>
        <xdr:cNvPr id="838" name="楕円 837"/>
        <xdr:cNvSpPr/>
      </xdr:nvSpPr>
      <xdr:spPr>
        <a:xfrm>
          <a:off x="19494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20682</xdr:rowOff>
    </xdr:from>
    <xdr:to>
      <xdr:col>107</xdr:col>
      <xdr:colOff>50800</xdr:colOff>
      <xdr:row>104</xdr:row>
      <xdr:rowOff>43543</xdr:rowOff>
    </xdr:to>
    <xdr:cxnSp macro="">
      <xdr:nvCxnSpPr>
        <xdr:cNvPr id="839" name="直線コネクタ 838"/>
        <xdr:cNvCxnSpPr/>
      </xdr:nvCxnSpPr>
      <xdr:spPr>
        <a:xfrm flipV="1">
          <a:off x="19545300" y="178514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169636</xdr:rowOff>
    </xdr:from>
    <xdr:to>
      <xdr:col>98</xdr:col>
      <xdr:colOff>38100</xdr:colOff>
      <xdr:row>104</xdr:row>
      <xdr:rowOff>99786</xdr:rowOff>
    </xdr:to>
    <xdr:sp macro="" textlink="">
      <xdr:nvSpPr>
        <xdr:cNvPr id="840" name="楕円 839"/>
        <xdr:cNvSpPr/>
      </xdr:nvSpPr>
      <xdr:spPr>
        <a:xfrm>
          <a:off x="18605500" y="1782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43543</xdr:rowOff>
    </xdr:from>
    <xdr:to>
      <xdr:col>102</xdr:col>
      <xdr:colOff>114300</xdr:colOff>
      <xdr:row>104</xdr:row>
      <xdr:rowOff>48986</xdr:rowOff>
    </xdr:to>
    <xdr:cxnSp macro="">
      <xdr:nvCxnSpPr>
        <xdr:cNvPr id="841" name="直線コネクタ 840"/>
        <xdr:cNvCxnSpPr/>
      </xdr:nvCxnSpPr>
      <xdr:spPr>
        <a:xfrm flipV="1">
          <a:off x="18656300" y="1787434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169290</xdr:rowOff>
    </xdr:from>
    <xdr:ext cx="469744" cy="259045"/>
    <xdr:sp macro="" textlink="">
      <xdr:nvSpPr>
        <xdr:cNvPr id="842" name="n_1aveValue【公民館】&#10;一人当たり面積"/>
        <xdr:cNvSpPr txBox="1"/>
      </xdr:nvSpPr>
      <xdr:spPr>
        <a:xfrm>
          <a:off x="21075727" y="1834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161670</xdr:rowOff>
    </xdr:from>
    <xdr:ext cx="469744" cy="259045"/>
    <xdr:sp macro="" textlink="">
      <xdr:nvSpPr>
        <xdr:cNvPr id="843" name="n_2aveValue【公民館】&#10;一人当たり面積"/>
        <xdr:cNvSpPr txBox="1"/>
      </xdr:nvSpPr>
      <xdr:spPr>
        <a:xfrm>
          <a:off x="20199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166025</xdr:rowOff>
    </xdr:from>
    <xdr:ext cx="469744" cy="259045"/>
    <xdr:sp macro="" textlink="">
      <xdr:nvSpPr>
        <xdr:cNvPr id="844" name="n_3aveValue【公民館】&#10;一人当たり面積"/>
        <xdr:cNvSpPr txBox="1"/>
      </xdr:nvSpPr>
      <xdr:spPr>
        <a:xfrm>
          <a:off x="193104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164935</xdr:rowOff>
    </xdr:from>
    <xdr:ext cx="469744" cy="259045"/>
    <xdr:sp macro="" textlink="">
      <xdr:nvSpPr>
        <xdr:cNvPr id="845" name="n_4aveValue【公民館】&#10;一人当たり面積"/>
        <xdr:cNvSpPr txBox="1"/>
      </xdr:nvSpPr>
      <xdr:spPr>
        <a:xfrm>
          <a:off x="18421427" y="1833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46" name="n_1main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88009</xdr:rowOff>
    </xdr:from>
    <xdr:ext cx="469744" cy="259045"/>
    <xdr:sp macro="" textlink="">
      <xdr:nvSpPr>
        <xdr:cNvPr id="847" name="n_2mainValue【公民館】&#10;一人当たり面積"/>
        <xdr:cNvSpPr txBox="1"/>
      </xdr:nvSpPr>
      <xdr:spPr>
        <a:xfrm>
          <a:off x="201994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110870</xdr:rowOff>
    </xdr:from>
    <xdr:ext cx="469744" cy="259045"/>
    <xdr:sp macro="" textlink="">
      <xdr:nvSpPr>
        <xdr:cNvPr id="848" name="n_3mainValue【公民館】&#10;一人当たり面積"/>
        <xdr:cNvSpPr txBox="1"/>
      </xdr:nvSpPr>
      <xdr:spPr>
        <a:xfrm>
          <a:off x="19310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116313</xdr:rowOff>
    </xdr:from>
    <xdr:ext cx="469744" cy="259045"/>
    <xdr:sp macro="" textlink="">
      <xdr:nvSpPr>
        <xdr:cNvPr id="849" name="n_4mainValue【公民館】&#10;一人当たり面積"/>
        <xdr:cNvSpPr txBox="1"/>
      </xdr:nvSpPr>
      <xdr:spPr>
        <a:xfrm>
          <a:off x="1842142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各施設の有形固定資産減価償却率は高い状況であり、施設の老朽化が進んでいる。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特に道路、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認定こども園・幼稚園・保育所、公営住宅および公民館において、有形固定資産減価償却率が高い。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糸田町は旧産炭地であり、炭鉱閉山時の人口減少対策のため、多くの公営住宅を建設してきた。セーフティネットを兼ねる公営住宅のため、減少させるのは厳しい状況である。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糸田町公営住宅長寿命化計画により、建替等実施中であるため、償却率は徐々に低下していくと予想される。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児童館は隣接する他施設との複合化事業に伴い令和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年度に除却を行ったため、有形固定資産減価償却率が「値なし」となっている。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保育所については、町立保育所が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か所ある。少子高齢化社会の中で統合化を含めた検討が必要な状況であるが、時期については未定となっている。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xdr:cNvCxnSpPr/>
      </xdr:nvCxnSpPr>
      <xdr:spPr>
        <a:xfrm flipV="1">
          <a:off x="4634865" y="57585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xdr:cNvSpPr txBox="1"/>
      </xdr:nvSpPr>
      <xdr:spPr>
        <a:xfrm>
          <a:off x="4673600" y="722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xdr:cNvCxnSpPr/>
      </xdr:nvCxnSpPr>
      <xdr:spPr>
        <a:xfrm>
          <a:off x="4546600" y="722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77305</xdr:rowOff>
    </xdr:from>
    <xdr:ext cx="405111" cy="259045"/>
    <xdr:sp macro="" textlink="">
      <xdr:nvSpPr>
        <xdr:cNvPr id="63" name="【図書館】&#10;有形固定資産減価償却率平均値テキスト"/>
        <xdr:cNvSpPr txBox="1"/>
      </xdr:nvSpPr>
      <xdr:spPr>
        <a:xfrm>
          <a:off x="4673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xdr:cNvSpPr/>
      </xdr:nvSpPr>
      <xdr:spPr>
        <a:xfrm>
          <a:off x="4584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84183</xdr:rowOff>
    </xdr:from>
    <xdr:to>
      <xdr:col>10</xdr:col>
      <xdr:colOff>165100</xdr:colOff>
      <xdr:row>37</xdr:row>
      <xdr:rowOff>14333</xdr:rowOff>
    </xdr:to>
    <xdr:sp macro="" textlink="">
      <xdr:nvSpPr>
        <xdr:cNvPr id="67" name="フローチャート: 判断 66"/>
        <xdr:cNvSpPr/>
      </xdr:nvSpPr>
      <xdr:spPr>
        <a:xfrm>
          <a:off x="1968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41728</xdr:rowOff>
    </xdr:from>
    <xdr:to>
      <xdr:col>6</xdr:col>
      <xdr:colOff>38100</xdr:colOff>
      <xdr:row>36</xdr:row>
      <xdr:rowOff>143328</xdr:rowOff>
    </xdr:to>
    <xdr:sp macro="" textlink="">
      <xdr:nvSpPr>
        <xdr:cNvPr id="68" name="フローチャート: 判断 67"/>
        <xdr:cNvSpPr/>
      </xdr:nvSpPr>
      <xdr:spPr>
        <a:xfrm>
          <a:off x="1079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4" name="楕円 73"/>
        <xdr:cNvSpPr/>
      </xdr:nvSpPr>
      <xdr:spPr>
        <a:xfrm>
          <a:off x="45847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5" name="【図書館】&#10;有形固定資産減価償却率該当値テキスト"/>
        <xdr:cNvSpPr txBox="1"/>
      </xdr:nvSpPr>
      <xdr:spPr>
        <a:xfrm>
          <a:off x="4673600" y="608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6" name="楕円 75"/>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108857</xdr:rowOff>
    </xdr:to>
    <xdr:cxnSp macro="">
      <xdr:nvCxnSpPr>
        <xdr:cNvPr id="77" name="直線コネクタ 76"/>
        <xdr:cNvCxnSpPr/>
      </xdr:nvCxnSpPr>
      <xdr:spPr>
        <a:xfrm>
          <a:off x="3797300" y="624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164193</xdr:rowOff>
    </xdr:from>
    <xdr:to>
      <xdr:col>15</xdr:col>
      <xdr:colOff>101600</xdr:colOff>
      <xdr:row>36</xdr:row>
      <xdr:rowOff>94343</xdr:rowOff>
    </xdr:to>
    <xdr:sp macro="" textlink="">
      <xdr:nvSpPr>
        <xdr:cNvPr id="78" name="楕円 77"/>
        <xdr:cNvSpPr/>
      </xdr:nvSpPr>
      <xdr:spPr>
        <a:xfrm>
          <a:off x="2857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43543</xdr:rowOff>
    </xdr:from>
    <xdr:to>
      <xdr:col>19</xdr:col>
      <xdr:colOff>177800</xdr:colOff>
      <xdr:row>36</xdr:row>
      <xdr:rowOff>76200</xdr:rowOff>
    </xdr:to>
    <xdr:cxnSp macro="">
      <xdr:nvCxnSpPr>
        <xdr:cNvPr id="79" name="直線コネクタ 78"/>
        <xdr:cNvCxnSpPr/>
      </xdr:nvCxnSpPr>
      <xdr:spPr>
        <a:xfrm>
          <a:off x="2908300" y="621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131536</xdr:rowOff>
    </xdr:from>
    <xdr:to>
      <xdr:col>10</xdr:col>
      <xdr:colOff>165100</xdr:colOff>
      <xdr:row>36</xdr:row>
      <xdr:rowOff>61686</xdr:rowOff>
    </xdr:to>
    <xdr:sp macro="" textlink="">
      <xdr:nvSpPr>
        <xdr:cNvPr id="80" name="楕円 79"/>
        <xdr:cNvSpPr/>
      </xdr:nvSpPr>
      <xdr:spPr>
        <a:xfrm>
          <a:off x="1968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10886</xdr:rowOff>
    </xdr:from>
    <xdr:to>
      <xdr:col>15</xdr:col>
      <xdr:colOff>50800</xdr:colOff>
      <xdr:row>36</xdr:row>
      <xdr:rowOff>43543</xdr:rowOff>
    </xdr:to>
    <xdr:cxnSp macro="">
      <xdr:nvCxnSpPr>
        <xdr:cNvPr id="81" name="直線コネクタ 80"/>
        <xdr:cNvCxnSpPr/>
      </xdr:nvCxnSpPr>
      <xdr:spPr>
        <a:xfrm>
          <a:off x="2019300" y="618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98878</xdr:rowOff>
    </xdr:from>
    <xdr:to>
      <xdr:col>6</xdr:col>
      <xdr:colOff>38100</xdr:colOff>
      <xdr:row>36</xdr:row>
      <xdr:rowOff>29028</xdr:rowOff>
    </xdr:to>
    <xdr:sp macro="" textlink="">
      <xdr:nvSpPr>
        <xdr:cNvPr id="82" name="楕円 81"/>
        <xdr:cNvSpPr/>
      </xdr:nvSpPr>
      <xdr:spPr>
        <a:xfrm>
          <a:off x="1079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149678</xdr:rowOff>
    </xdr:from>
    <xdr:to>
      <xdr:col>10</xdr:col>
      <xdr:colOff>114300</xdr:colOff>
      <xdr:row>36</xdr:row>
      <xdr:rowOff>10886</xdr:rowOff>
    </xdr:to>
    <xdr:cxnSp macro="">
      <xdr:nvCxnSpPr>
        <xdr:cNvPr id="83" name="直線コネクタ 82"/>
        <xdr:cNvCxnSpPr/>
      </xdr:nvCxnSpPr>
      <xdr:spPr>
        <a:xfrm>
          <a:off x="1130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51180</xdr:rowOff>
    </xdr:from>
    <xdr:ext cx="405111" cy="259045"/>
    <xdr:sp macro="" textlink="">
      <xdr:nvSpPr>
        <xdr:cNvPr id="84" name="n_1aveValue【図書館】&#10;有形固定資産減価償却率"/>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5460</xdr:rowOff>
    </xdr:from>
    <xdr:ext cx="405111" cy="259045"/>
    <xdr:sp macro="" textlink="">
      <xdr:nvSpPr>
        <xdr:cNvPr id="86" name="n_3aveValue【図書館】&#10;有形固定資産減価償却率"/>
        <xdr:cNvSpPr txBox="1"/>
      </xdr:nvSpPr>
      <xdr:spPr>
        <a:xfrm>
          <a:off x="1816744" y="634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134455</xdr:rowOff>
    </xdr:from>
    <xdr:ext cx="405111" cy="259045"/>
    <xdr:sp macro="" textlink="">
      <xdr:nvSpPr>
        <xdr:cNvPr id="87" name="n_4aveValue【図書館】&#10;有形固定資産減価償却率"/>
        <xdr:cNvSpPr txBox="1"/>
      </xdr:nvSpPr>
      <xdr:spPr>
        <a:xfrm>
          <a:off x="927744" y="630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88"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110870</xdr:rowOff>
    </xdr:from>
    <xdr:ext cx="405111" cy="259045"/>
    <xdr:sp macro="" textlink="">
      <xdr:nvSpPr>
        <xdr:cNvPr id="89" name="n_2mainValue【図書館】&#10;有形固定資産減価償却率"/>
        <xdr:cNvSpPr txBox="1"/>
      </xdr:nvSpPr>
      <xdr:spPr>
        <a:xfrm>
          <a:off x="2705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78213</xdr:rowOff>
    </xdr:from>
    <xdr:ext cx="405111" cy="259045"/>
    <xdr:sp macro="" textlink="">
      <xdr:nvSpPr>
        <xdr:cNvPr id="90" name="n_3mainValue【図書館】&#10;有形固定資産減価償却率"/>
        <xdr:cNvSpPr txBox="1"/>
      </xdr:nvSpPr>
      <xdr:spPr>
        <a:xfrm>
          <a:off x="1816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45555</xdr:rowOff>
    </xdr:from>
    <xdr:ext cx="405111" cy="259045"/>
    <xdr:sp macro="" textlink="">
      <xdr:nvSpPr>
        <xdr:cNvPr id="91" name="n_4mainValue【図書館】&#10;有形固定資産減価償却率"/>
        <xdr:cNvSpPr txBox="1"/>
      </xdr:nvSpPr>
      <xdr:spPr>
        <a:xfrm>
          <a:off x="927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xdr:cNvCxnSpPr/>
      </xdr:nvCxnSpPr>
      <xdr:spPr>
        <a:xfrm flipV="1">
          <a:off x="10476865" y="5876108"/>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xdr:cNvSpPr txBox="1"/>
      </xdr:nvSpPr>
      <xdr:spPr>
        <a:xfrm>
          <a:off x="10515600" y="719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xdr:cNvCxnSpPr/>
      </xdr:nvCxnSpPr>
      <xdr:spPr>
        <a:xfrm>
          <a:off x="10388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xdr:cNvSpPr txBox="1"/>
      </xdr:nvSpPr>
      <xdr:spPr>
        <a:xfrm>
          <a:off x="10515600" y="565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xdr:cNvCxnSpPr/>
      </xdr:nvCxnSpPr>
      <xdr:spPr>
        <a:xfrm>
          <a:off x="10388600" y="587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xdr:cNvSpPr txBox="1"/>
      </xdr:nvSpPr>
      <xdr:spPr>
        <a:xfrm>
          <a:off x="10515600" y="672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xdr:cNvSpPr/>
      </xdr:nvSpPr>
      <xdr:spPr>
        <a:xfrm>
          <a:off x="104267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58057</xdr:rowOff>
    </xdr:from>
    <xdr:to>
      <xdr:col>50</xdr:col>
      <xdr:colOff>165100</xdr:colOff>
      <xdr:row>40</xdr:row>
      <xdr:rowOff>159657</xdr:rowOff>
    </xdr:to>
    <xdr:sp macro="" textlink="">
      <xdr:nvSpPr>
        <xdr:cNvPr id="124" name="フローチャート: 判断 123"/>
        <xdr:cNvSpPr/>
      </xdr:nvSpPr>
      <xdr:spPr>
        <a:xfrm>
          <a:off x="9588500" y="691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15603</xdr:rowOff>
    </xdr:from>
    <xdr:to>
      <xdr:col>41</xdr:col>
      <xdr:colOff>101600</xdr:colOff>
      <xdr:row>40</xdr:row>
      <xdr:rowOff>117203</xdr:rowOff>
    </xdr:to>
    <xdr:sp macro="" textlink="">
      <xdr:nvSpPr>
        <xdr:cNvPr id="126" name="フローチャート: 判断 125"/>
        <xdr:cNvSpPr/>
      </xdr:nvSpPr>
      <xdr:spPr>
        <a:xfrm>
          <a:off x="7810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44994</xdr:rowOff>
    </xdr:from>
    <xdr:to>
      <xdr:col>36</xdr:col>
      <xdr:colOff>165100</xdr:colOff>
      <xdr:row>40</xdr:row>
      <xdr:rowOff>146594</xdr:rowOff>
    </xdr:to>
    <xdr:sp macro="" textlink="">
      <xdr:nvSpPr>
        <xdr:cNvPr id="127" name="フローチャート: 判断 126"/>
        <xdr:cNvSpPr/>
      </xdr:nvSpPr>
      <xdr:spPr>
        <a:xfrm>
          <a:off x="6921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66222</xdr:rowOff>
    </xdr:from>
    <xdr:to>
      <xdr:col>55</xdr:col>
      <xdr:colOff>50800</xdr:colOff>
      <xdr:row>41</xdr:row>
      <xdr:rowOff>167822</xdr:rowOff>
    </xdr:to>
    <xdr:sp macro="" textlink="">
      <xdr:nvSpPr>
        <xdr:cNvPr id="133" name="楕円 132"/>
        <xdr:cNvSpPr/>
      </xdr:nvSpPr>
      <xdr:spPr>
        <a:xfrm>
          <a:off x="10426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152599</xdr:rowOff>
    </xdr:from>
    <xdr:ext cx="469744" cy="259045"/>
    <xdr:sp macro="" textlink="">
      <xdr:nvSpPr>
        <xdr:cNvPr id="134" name="【図書館】&#10;一人当たり面積該当値テキスト"/>
        <xdr:cNvSpPr txBox="1"/>
      </xdr:nvSpPr>
      <xdr:spPr>
        <a:xfrm>
          <a:off x="10515600" y="701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69487</xdr:rowOff>
    </xdr:from>
    <xdr:to>
      <xdr:col>50</xdr:col>
      <xdr:colOff>165100</xdr:colOff>
      <xdr:row>41</xdr:row>
      <xdr:rowOff>171087</xdr:rowOff>
    </xdr:to>
    <xdr:sp macro="" textlink="">
      <xdr:nvSpPr>
        <xdr:cNvPr id="135" name="楕円 134"/>
        <xdr:cNvSpPr/>
      </xdr:nvSpPr>
      <xdr:spPr>
        <a:xfrm>
          <a:off x="9588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117022</xdr:rowOff>
    </xdr:from>
    <xdr:to>
      <xdr:col>55</xdr:col>
      <xdr:colOff>0</xdr:colOff>
      <xdr:row>41</xdr:row>
      <xdr:rowOff>120287</xdr:rowOff>
    </xdr:to>
    <xdr:cxnSp macro="">
      <xdr:nvCxnSpPr>
        <xdr:cNvPr id="136" name="直線コネクタ 135"/>
        <xdr:cNvCxnSpPr/>
      </xdr:nvCxnSpPr>
      <xdr:spPr>
        <a:xfrm flipV="1">
          <a:off x="9639300" y="714647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72753</xdr:rowOff>
    </xdr:from>
    <xdr:to>
      <xdr:col>46</xdr:col>
      <xdr:colOff>38100</xdr:colOff>
      <xdr:row>42</xdr:row>
      <xdr:rowOff>2903</xdr:rowOff>
    </xdr:to>
    <xdr:sp macro="" textlink="">
      <xdr:nvSpPr>
        <xdr:cNvPr id="137" name="楕円 136"/>
        <xdr:cNvSpPr/>
      </xdr:nvSpPr>
      <xdr:spPr>
        <a:xfrm>
          <a:off x="8699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120287</xdr:rowOff>
    </xdr:from>
    <xdr:to>
      <xdr:col>50</xdr:col>
      <xdr:colOff>114300</xdr:colOff>
      <xdr:row>41</xdr:row>
      <xdr:rowOff>123553</xdr:rowOff>
    </xdr:to>
    <xdr:cxnSp macro="">
      <xdr:nvCxnSpPr>
        <xdr:cNvPr id="138" name="直線コネクタ 137"/>
        <xdr:cNvCxnSpPr/>
      </xdr:nvCxnSpPr>
      <xdr:spPr>
        <a:xfrm flipV="1">
          <a:off x="8750300" y="71497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72753</xdr:rowOff>
    </xdr:from>
    <xdr:to>
      <xdr:col>41</xdr:col>
      <xdr:colOff>101600</xdr:colOff>
      <xdr:row>42</xdr:row>
      <xdr:rowOff>2903</xdr:rowOff>
    </xdr:to>
    <xdr:sp macro="" textlink="">
      <xdr:nvSpPr>
        <xdr:cNvPr id="139" name="楕円 138"/>
        <xdr:cNvSpPr/>
      </xdr:nvSpPr>
      <xdr:spPr>
        <a:xfrm>
          <a:off x="78105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123553</xdr:rowOff>
    </xdr:from>
    <xdr:to>
      <xdr:col>45</xdr:col>
      <xdr:colOff>177800</xdr:colOff>
      <xdr:row>41</xdr:row>
      <xdr:rowOff>123553</xdr:rowOff>
    </xdr:to>
    <xdr:cxnSp macro="">
      <xdr:nvCxnSpPr>
        <xdr:cNvPr id="140" name="直線コネクタ 139"/>
        <xdr:cNvCxnSpPr/>
      </xdr:nvCxnSpPr>
      <xdr:spPr>
        <a:xfrm>
          <a:off x="7861300" y="71530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76019</xdr:rowOff>
    </xdr:from>
    <xdr:to>
      <xdr:col>36</xdr:col>
      <xdr:colOff>165100</xdr:colOff>
      <xdr:row>42</xdr:row>
      <xdr:rowOff>6169</xdr:rowOff>
    </xdr:to>
    <xdr:sp macro="" textlink="">
      <xdr:nvSpPr>
        <xdr:cNvPr id="141" name="楕円 140"/>
        <xdr:cNvSpPr/>
      </xdr:nvSpPr>
      <xdr:spPr>
        <a:xfrm>
          <a:off x="6921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123553</xdr:rowOff>
    </xdr:from>
    <xdr:to>
      <xdr:col>41</xdr:col>
      <xdr:colOff>50800</xdr:colOff>
      <xdr:row>41</xdr:row>
      <xdr:rowOff>126819</xdr:rowOff>
    </xdr:to>
    <xdr:cxnSp macro="">
      <xdr:nvCxnSpPr>
        <xdr:cNvPr id="142" name="直線コネクタ 141"/>
        <xdr:cNvCxnSpPr/>
      </xdr:nvCxnSpPr>
      <xdr:spPr>
        <a:xfrm flipV="1">
          <a:off x="6972300" y="71530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4734</xdr:rowOff>
    </xdr:from>
    <xdr:ext cx="469744" cy="259045"/>
    <xdr:sp macro="" textlink="">
      <xdr:nvSpPr>
        <xdr:cNvPr id="143" name="n_1aveValue【図書館】&#10;一人当たり面積"/>
        <xdr:cNvSpPr txBox="1"/>
      </xdr:nvSpPr>
      <xdr:spPr>
        <a:xfrm>
          <a:off x="9391727" y="669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133730</xdr:rowOff>
    </xdr:from>
    <xdr:ext cx="469744" cy="259045"/>
    <xdr:sp macro="" textlink="">
      <xdr:nvSpPr>
        <xdr:cNvPr id="144" name="n_2aveValue【図書館】&#10;一人当たり面積"/>
        <xdr:cNvSpPr txBox="1"/>
      </xdr:nvSpPr>
      <xdr:spPr>
        <a:xfrm>
          <a:off x="8515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133730</xdr:rowOff>
    </xdr:from>
    <xdr:ext cx="469744" cy="259045"/>
    <xdr:sp macro="" textlink="">
      <xdr:nvSpPr>
        <xdr:cNvPr id="145" name="n_3aveValue【図書館】&#10;一人当たり面積"/>
        <xdr:cNvSpPr txBox="1"/>
      </xdr:nvSpPr>
      <xdr:spPr>
        <a:xfrm>
          <a:off x="7626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163121</xdr:rowOff>
    </xdr:from>
    <xdr:ext cx="469744" cy="259045"/>
    <xdr:sp macro="" textlink="">
      <xdr:nvSpPr>
        <xdr:cNvPr id="146" name="n_4aveValue【図書館】&#10;一人当たり面積"/>
        <xdr:cNvSpPr txBox="1"/>
      </xdr:nvSpPr>
      <xdr:spPr>
        <a:xfrm>
          <a:off x="6737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162214</xdr:rowOff>
    </xdr:from>
    <xdr:ext cx="469744" cy="259045"/>
    <xdr:sp macro="" textlink="">
      <xdr:nvSpPr>
        <xdr:cNvPr id="147" name="n_1mainValue【図書館】&#10;一人当たり面積"/>
        <xdr:cNvSpPr txBox="1"/>
      </xdr:nvSpPr>
      <xdr:spPr>
        <a:xfrm>
          <a:off x="9391727" y="719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165480</xdr:rowOff>
    </xdr:from>
    <xdr:ext cx="469744" cy="259045"/>
    <xdr:sp macro="" textlink="">
      <xdr:nvSpPr>
        <xdr:cNvPr id="148" name="n_2mainValue【図書館】&#10;一人当たり面積"/>
        <xdr:cNvSpPr txBox="1"/>
      </xdr:nvSpPr>
      <xdr:spPr>
        <a:xfrm>
          <a:off x="8515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165480</xdr:rowOff>
    </xdr:from>
    <xdr:ext cx="469744" cy="259045"/>
    <xdr:sp macro="" textlink="">
      <xdr:nvSpPr>
        <xdr:cNvPr id="149" name="n_3mainValue【図書館】&#10;一人当たり面積"/>
        <xdr:cNvSpPr txBox="1"/>
      </xdr:nvSpPr>
      <xdr:spPr>
        <a:xfrm>
          <a:off x="7626427" y="719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168746</xdr:rowOff>
    </xdr:from>
    <xdr:ext cx="469744" cy="259045"/>
    <xdr:sp macro="" textlink="">
      <xdr:nvSpPr>
        <xdr:cNvPr id="150" name="n_4mainValue【図書館】&#10;一人当たり面積"/>
        <xdr:cNvSpPr txBox="1"/>
      </xdr:nvSpPr>
      <xdr:spPr>
        <a:xfrm>
          <a:off x="6737427" y="719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175" name="直線コネクタ 174"/>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178" name="【体育館・プール】&#10;有形固定資産減価償却率最大値テキスト"/>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179" name="直線コネクタ 178"/>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180" name="【体育館・プール】&#10;有形固定資産減価償却率平均値テキスト"/>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181" name="フローチャート: 判断 180"/>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182" name="フローチャート: 判断 181"/>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3" name="フローチャート: 判断 182"/>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185" name="フローチャート: 判断 184"/>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91" name="楕円 190"/>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92" name="【体育館・プール】&#10;有形固定資産減価償却率該当値テキスト"/>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3" name="楕円 192"/>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4" name="直線コネクタ 193"/>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5" name="楕円 194"/>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6" name="直線コネクタ 195"/>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27305</xdr:rowOff>
    </xdr:from>
    <xdr:to>
      <xdr:col>10</xdr:col>
      <xdr:colOff>165100</xdr:colOff>
      <xdr:row>63</xdr:row>
      <xdr:rowOff>128905</xdr:rowOff>
    </xdr:to>
    <xdr:sp macro="" textlink="">
      <xdr:nvSpPr>
        <xdr:cNvPr id="197" name="楕円 196"/>
        <xdr:cNvSpPr/>
      </xdr:nvSpPr>
      <xdr:spPr>
        <a:xfrm>
          <a:off x="1968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78105</xdr:rowOff>
    </xdr:from>
    <xdr:to>
      <xdr:col>15</xdr:col>
      <xdr:colOff>50800</xdr:colOff>
      <xdr:row>64</xdr:row>
      <xdr:rowOff>76200</xdr:rowOff>
    </xdr:to>
    <xdr:cxnSp macro="">
      <xdr:nvCxnSpPr>
        <xdr:cNvPr id="198" name="直線コネクタ 197"/>
        <xdr:cNvCxnSpPr/>
      </xdr:nvCxnSpPr>
      <xdr:spPr>
        <a:xfrm>
          <a:off x="2019300" y="10879455"/>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168275</xdr:rowOff>
    </xdr:from>
    <xdr:to>
      <xdr:col>6</xdr:col>
      <xdr:colOff>38100</xdr:colOff>
      <xdr:row>63</xdr:row>
      <xdr:rowOff>98425</xdr:rowOff>
    </xdr:to>
    <xdr:sp macro="" textlink="">
      <xdr:nvSpPr>
        <xdr:cNvPr id="199" name="楕円 198"/>
        <xdr:cNvSpPr/>
      </xdr:nvSpPr>
      <xdr:spPr>
        <a:xfrm>
          <a:off x="107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47625</xdr:rowOff>
    </xdr:from>
    <xdr:to>
      <xdr:col>10</xdr:col>
      <xdr:colOff>114300</xdr:colOff>
      <xdr:row>63</xdr:row>
      <xdr:rowOff>78105</xdr:rowOff>
    </xdr:to>
    <xdr:cxnSp macro="">
      <xdr:nvCxnSpPr>
        <xdr:cNvPr id="200" name="直線コネクタ 199"/>
        <xdr:cNvCxnSpPr/>
      </xdr:nvCxnSpPr>
      <xdr:spPr>
        <a:xfrm>
          <a:off x="1130300" y="108489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15892</xdr:rowOff>
    </xdr:from>
    <xdr:ext cx="405111" cy="259045"/>
    <xdr:sp macro="" textlink="">
      <xdr:nvSpPr>
        <xdr:cNvPr id="201" name="n_1aveValue【体育館・プール】&#10;有形固定資産減価償却率"/>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2"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204" name="n_4aveValue【体育館・プール】&#10;有形固定資産減価償却率"/>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5" name="n_1mainValue【体育館・プール】&#10;有形固定資産減価償却率"/>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6" name="n_2mainValue【体育館・プール】&#10;有形固定資産減価償却率"/>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120032</xdr:rowOff>
    </xdr:from>
    <xdr:ext cx="405111" cy="259045"/>
    <xdr:sp macro="" textlink="">
      <xdr:nvSpPr>
        <xdr:cNvPr id="207" name="n_3mainValue【体育館・プール】&#10;有形固定資産減価償却率"/>
        <xdr:cNvSpPr txBox="1"/>
      </xdr:nvSpPr>
      <xdr:spPr>
        <a:xfrm>
          <a:off x="1816744"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89552</xdr:rowOff>
    </xdr:from>
    <xdr:ext cx="405111" cy="259045"/>
    <xdr:sp macro="" textlink="">
      <xdr:nvSpPr>
        <xdr:cNvPr id="208" name="n_4mainValue【体育館・プール】&#10;有形固定資産減価償却率"/>
        <xdr:cNvSpPr txBox="1"/>
      </xdr:nvSpPr>
      <xdr:spPr>
        <a:xfrm>
          <a:off x="927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232" name="直線コネクタ 231"/>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233" name="【体育館・プール】&#10;一人当たり面積最小値テキスト"/>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4" name="直線コネクタ 233"/>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235" name="【体育館・プール】&#10;一人当たり面積最大値テキスト"/>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236" name="直線コネクタ 235"/>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237" name="【体育館・プール】&#10;一人当たり面積平均値テキスト"/>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238" name="フローチャート: 判断 237"/>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239" name="フローチャート: 判断 238"/>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240" name="フローチャート: 判断 239"/>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241" name="フローチャート: 判断 240"/>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242" name="フローチャート: 判断 241"/>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170180</xdr:rowOff>
    </xdr:from>
    <xdr:to>
      <xdr:col>55</xdr:col>
      <xdr:colOff>50800</xdr:colOff>
      <xdr:row>64</xdr:row>
      <xdr:rowOff>100330</xdr:rowOff>
    </xdr:to>
    <xdr:sp macro="" textlink="">
      <xdr:nvSpPr>
        <xdr:cNvPr id="248" name="楕円 247"/>
        <xdr:cNvSpPr/>
      </xdr:nvSpPr>
      <xdr:spPr>
        <a:xfrm>
          <a:off x="10426700" y="109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85107</xdr:rowOff>
    </xdr:from>
    <xdr:ext cx="469744" cy="259045"/>
    <xdr:sp macro="" textlink="">
      <xdr:nvSpPr>
        <xdr:cNvPr id="249" name="【体育館・プール】&#10;一人当たり面積該当値テキスト"/>
        <xdr:cNvSpPr txBox="1"/>
      </xdr:nvSpPr>
      <xdr:spPr>
        <a:xfrm>
          <a:off x="10515600"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170561</xdr:rowOff>
    </xdr:from>
    <xdr:to>
      <xdr:col>50</xdr:col>
      <xdr:colOff>165100</xdr:colOff>
      <xdr:row>64</xdr:row>
      <xdr:rowOff>100711</xdr:rowOff>
    </xdr:to>
    <xdr:sp macro="" textlink="">
      <xdr:nvSpPr>
        <xdr:cNvPr id="250" name="楕円 249"/>
        <xdr:cNvSpPr/>
      </xdr:nvSpPr>
      <xdr:spPr>
        <a:xfrm>
          <a:off x="9588500" y="1097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49530</xdr:rowOff>
    </xdr:from>
    <xdr:to>
      <xdr:col>55</xdr:col>
      <xdr:colOff>0</xdr:colOff>
      <xdr:row>64</xdr:row>
      <xdr:rowOff>49911</xdr:rowOff>
    </xdr:to>
    <xdr:cxnSp macro="">
      <xdr:nvCxnSpPr>
        <xdr:cNvPr id="251" name="直線コネクタ 250"/>
        <xdr:cNvCxnSpPr/>
      </xdr:nvCxnSpPr>
      <xdr:spPr>
        <a:xfrm flipV="1">
          <a:off x="9639300" y="11022330"/>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170942</xdr:rowOff>
    </xdr:from>
    <xdr:to>
      <xdr:col>46</xdr:col>
      <xdr:colOff>38100</xdr:colOff>
      <xdr:row>64</xdr:row>
      <xdr:rowOff>101092</xdr:rowOff>
    </xdr:to>
    <xdr:sp macro="" textlink="">
      <xdr:nvSpPr>
        <xdr:cNvPr id="252" name="楕円 251"/>
        <xdr:cNvSpPr/>
      </xdr:nvSpPr>
      <xdr:spPr>
        <a:xfrm>
          <a:off x="8699500" y="1097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49911</xdr:rowOff>
    </xdr:from>
    <xdr:to>
      <xdr:col>50</xdr:col>
      <xdr:colOff>114300</xdr:colOff>
      <xdr:row>64</xdr:row>
      <xdr:rowOff>50292</xdr:rowOff>
    </xdr:to>
    <xdr:cxnSp macro="">
      <xdr:nvCxnSpPr>
        <xdr:cNvPr id="253" name="直線コネクタ 252"/>
        <xdr:cNvCxnSpPr/>
      </xdr:nvCxnSpPr>
      <xdr:spPr>
        <a:xfrm flipV="1">
          <a:off x="8750300" y="110227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108077</xdr:rowOff>
    </xdr:from>
    <xdr:to>
      <xdr:col>41</xdr:col>
      <xdr:colOff>101600</xdr:colOff>
      <xdr:row>64</xdr:row>
      <xdr:rowOff>38227</xdr:rowOff>
    </xdr:to>
    <xdr:sp macro="" textlink="">
      <xdr:nvSpPr>
        <xdr:cNvPr id="254" name="楕円 253"/>
        <xdr:cNvSpPr/>
      </xdr:nvSpPr>
      <xdr:spPr>
        <a:xfrm>
          <a:off x="7810500" y="109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158877</xdr:rowOff>
    </xdr:from>
    <xdr:to>
      <xdr:col>45</xdr:col>
      <xdr:colOff>177800</xdr:colOff>
      <xdr:row>64</xdr:row>
      <xdr:rowOff>50292</xdr:rowOff>
    </xdr:to>
    <xdr:cxnSp macro="">
      <xdr:nvCxnSpPr>
        <xdr:cNvPr id="255" name="直線コネクタ 254"/>
        <xdr:cNvCxnSpPr/>
      </xdr:nvCxnSpPr>
      <xdr:spPr>
        <a:xfrm>
          <a:off x="7861300" y="10960227"/>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108839</xdr:rowOff>
    </xdr:from>
    <xdr:to>
      <xdr:col>36</xdr:col>
      <xdr:colOff>165100</xdr:colOff>
      <xdr:row>64</xdr:row>
      <xdr:rowOff>38989</xdr:rowOff>
    </xdr:to>
    <xdr:sp macro="" textlink="">
      <xdr:nvSpPr>
        <xdr:cNvPr id="256" name="楕円 255"/>
        <xdr:cNvSpPr/>
      </xdr:nvSpPr>
      <xdr:spPr>
        <a:xfrm>
          <a:off x="6921500" y="1091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158877</xdr:rowOff>
    </xdr:from>
    <xdr:to>
      <xdr:col>41</xdr:col>
      <xdr:colOff>50800</xdr:colOff>
      <xdr:row>63</xdr:row>
      <xdr:rowOff>159639</xdr:rowOff>
    </xdr:to>
    <xdr:cxnSp macro="">
      <xdr:nvCxnSpPr>
        <xdr:cNvPr id="257" name="直線コネクタ 256"/>
        <xdr:cNvCxnSpPr/>
      </xdr:nvCxnSpPr>
      <xdr:spPr>
        <a:xfrm flipV="1">
          <a:off x="6972300" y="1096022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105427</xdr:rowOff>
    </xdr:from>
    <xdr:ext cx="469744" cy="259045"/>
    <xdr:sp macro="" textlink="">
      <xdr:nvSpPr>
        <xdr:cNvPr id="258" name="n_1aveValue【体育館・プール】&#10;一人当たり面積"/>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259" name="n_2aveValue【体育館・プール】&#10;一人当たり面積"/>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260" name="n_3aveValue【体育館・プール】&#10;一人当たり面積"/>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261" name="n_4aveValue【体育館・プール】&#10;一人当たり面積"/>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91838</xdr:rowOff>
    </xdr:from>
    <xdr:ext cx="469744" cy="259045"/>
    <xdr:sp macro="" textlink="">
      <xdr:nvSpPr>
        <xdr:cNvPr id="262" name="n_1mainValue【体育館・プール】&#10;一人当たり面積"/>
        <xdr:cNvSpPr txBox="1"/>
      </xdr:nvSpPr>
      <xdr:spPr>
        <a:xfrm>
          <a:off x="9391727" y="1106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92219</xdr:rowOff>
    </xdr:from>
    <xdr:ext cx="469744" cy="259045"/>
    <xdr:sp macro="" textlink="">
      <xdr:nvSpPr>
        <xdr:cNvPr id="263" name="n_2mainValue【体育館・プール】&#10;一人当たり面積"/>
        <xdr:cNvSpPr txBox="1"/>
      </xdr:nvSpPr>
      <xdr:spPr>
        <a:xfrm>
          <a:off x="8515427" y="1106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29354</xdr:rowOff>
    </xdr:from>
    <xdr:ext cx="469744" cy="259045"/>
    <xdr:sp macro="" textlink="">
      <xdr:nvSpPr>
        <xdr:cNvPr id="264" name="n_3mainValue【体育館・プール】&#10;一人当たり面積"/>
        <xdr:cNvSpPr txBox="1"/>
      </xdr:nvSpPr>
      <xdr:spPr>
        <a:xfrm>
          <a:off x="7626427" y="110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30116</xdr:rowOff>
    </xdr:from>
    <xdr:ext cx="469744" cy="259045"/>
    <xdr:sp macro="" textlink="">
      <xdr:nvSpPr>
        <xdr:cNvPr id="265" name="n_4mainValue【体育館・プール】&#10;一人当たり面積"/>
        <xdr:cNvSpPr txBox="1"/>
      </xdr:nvSpPr>
      <xdr:spPr>
        <a:xfrm>
          <a:off x="6737427" y="1100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91" name="直線コネクタ 290"/>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4"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5" name="直線コネクタ 29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296" name="【福祉施設】&#10;有形固定資産減価償却率平均値テキスト"/>
        <xdr:cNvSpPr txBox="1"/>
      </xdr:nvSpPr>
      <xdr:spPr>
        <a:xfrm>
          <a:off x="4673600" y="1428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297" name="フローチャート: 判断 296"/>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8" name="フローチャート: 判断 297"/>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9" name="フローチャート: 判断 298"/>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300" name="フローチャート: 判断 299"/>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301" name="フローチャート: 判断 300"/>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29755</xdr:rowOff>
    </xdr:from>
    <xdr:to>
      <xdr:col>24</xdr:col>
      <xdr:colOff>114300</xdr:colOff>
      <xdr:row>83</xdr:row>
      <xdr:rowOff>131355</xdr:rowOff>
    </xdr:to>
    <xdr:sp macro="" textlink="">
      <xdr:nvSpPr>
        <xdr:cNvPr id="307" name="楕円 306"/>
        <xdr:cNvSpPr/>
      </xdr:nvSpPr>
      <xdr:spPr>
        <a:xfrm>
          <a:off x="4584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52632</xdr:rowOff>
    </xdr:from>
    <xdr:ext cx="405111" cy="259045"/>
    <xdr:sp macro="" textlink="">
      <xdr:nvSpPr>
        <xdr:cNvPr id="308" name="【福祉施設】&#10;有形固定資産減価償却率該当値テキスト"/>
        <xdr:cNvSpPr txBox="1"/>
      </xdr:nvSpPr>
      <xdr:spPr>
        <a:xfrm>
          <a:off x="4673600" y="1411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163649</xdr:rowOff>
    </xdr:from>
    <xdr:to>
      <xdr:col>20</xdr:col>
      <xdr:colOff>38100</xdr:colOff>
      <xdr:row>83</xdr:row>
      <xdr:rowOff>93799</xdr:rowOff>
    </xdr:to>
    <xdr:sp macro="" textlink="">
      <xdr:nvSpPr>
        <xdr:cNvPr id="309" name="楕円 308"/>
        <xdr:cNvSpPr/>
      </xdr:nvSpPr>
      <xdr:spPr>
        <a:xfrm>
          <a:off x="3746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42999</xdr:rowOff>
    </xdr:from>
    <xdr:to>
      <xdr:col>24</xdr:col>
      <xdr:colOff>63500</xdr:colOff>
      <xdr:row>83</xdr:row>
      <xdr:rowOff>80555</xdr:rowOff>
    </xdr:to>
    <xdr:cxnSp macro="">
      <xdr:nvCxnSpPr>
        <xdr:cNvPr id="310" name="直線コネクタ 309"/>
        <xdr:cNvCxnSpPr/>
      </xdr:nvCxnSpPr>
      <xdr:spPr>
        <a:xfrm>
          <a:off x="3797300" y="1427334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121194</xdr:rowOff>
    </xdr:from>
    <xdr:to>
      <xdr:col>15</xdr:col>
      <xdr:colOff>101600</xdr:colOff>
      <xdr:row>83</xdr:row>
      <xdr:rowOff>51344</xdr:rowOff>
    </xdr:to>
    <xdr:sp macro="" textlink="">
      <xdr:nvSpPr>
        <xdr:cNvPr id="311" name="楕円 310"/>
        <xdr:cNvSpPr/>
      </xdr:nvSpPr>
      <xdr:spPr>
        <a:xfrm>
          <a:off x="2857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544</xdr:rowOff>
    </xdr:from>
    <xdr:to>
      <xdr:col>19</xdr:col>
      <xdr:colOff>177800</xdr:colOff>
      <xdr:row>83</xdr:row>
      <xdr:rowOff>42999</xdr:rowOff>
    </xdr:to>
    <xdr:cxnSp macro="">
      <xdr:nvCxnSpPr>
        <xdr:cNvPr id="312" name="直線コネクタ 311"/>
        <xdr:cNvCxnSpPr/>
      </xdr:nvCxnSpPr>
      <xdr:spPr>
        <a:xfrm>
          <a:off x="2908300" y="1423089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78739</xdr:rowOff>
    </xdr:from>
    <xdr:to>
      <xdr:col>10</xdr:col>
      <xdr:colOff>165100</xdr:colOff>
      <xdr:row>83</xdr:row>
      <xdr:rowOff>8889</xdr:rowOff>
    </xdr:to>
    <xdr:sp macro="" textlink="">
      <xdr:nvSpPr>
        <xdr:cNvPr id="313" name="楕円 312"/>
        <xdr:cNvSpPr/>
      </xdr:nvSpPr>
      <xdr:spPr>
        <a:xfrm>
          <a:off x="1968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129539</xdr:rowOff>
    </xdr:from>
    <xdr:to>
      <xdr:col>15</xdr:col>
      <xdr:colOff>50800</xdr:colOff>
      <xdr:row>83</xdr:row>
      <xdr:rowOff>544</xdr:rowOff>
    </xdr:to>
    <xdr:cxnSp macro="">
      <xdr:nvCxnSpPr>
        <xdr:cNvPr id="314" name="直線コネクタ 313"/>
        <xdr:cNvCxnSpPr/>
      </xdr:nvCxnSpPr>
      <xdr:spPr>
        <a:xfrm>
          <a:off x="2019300" y="141884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36286</xdr:rowOff>
    </xdr:from>
    <xdr:to>
      <xdr:col>6</xdr:col>
      <xdr:colOff>38100</xdr:colOff>
      <xdr:row>82</xdr:row>
      <xdr:rowOff>137886</xdr:rowOff>
    </xdr:to>
    <xdr:sp macro="" textlink="">
      <xdr:nvSpPr>
        <xdr:cNvPr id="315" name="楕円 314"/>
        <xdr:cNvSpPr/>
      </xdr:nvSpPr>
      <xdr:spPr>
        <a:xfrm>
          <a:off x="1079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87086</xdr:rowOff>
    </xdr:from>
    <xdr:to>
      <xdr:col>10</xdr:col>
      <xdr:colOff>114300</xdr:colOff>
      <xdr:row>82</xdr:row>
      <xdr:rowOff>129539</xdr:rowOff>
    </xdr:to>
    <xdr:cxnSp macro="">
      <xdr:nvCxnSpPr>
        <xdr:cNvPr id="316" name="直線コネクタ 315"/>
        <xdr:cNvCxnSpPr/>
      </xdr:nvCxnSpPr>
      <xdr:spPr>
        <a:xfrm>
          <a:off x="1130300" y="141459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7" name="n_1aveValue【福祉施設】&#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8" name="n_2aveValue【福祉施設】&#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120848</xdr:rowOff>
    </xdr:from>
    <xdr:ext cx="405111" cy="259045"/>
    <xdr:sp macro="" textlink="">
      <xdr:nvSpPr>
        <xdr:cNvPr id="319" name="n_3aveValue【福祉施設】&#10;有形固定資産減価償却率"/>
        <xdr:cNvSpPr txBox="1"/>
      </xdr:nvSpPr>
      <xdr:spPr>
        <a:xfrm>
          <a:off x="1816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164935</xdr:rowOff>
    </xdr:from>
    <xdr:ext cx="405111" cy="259045"/>
    <xdr:sp macro="" textlink="">
      <xdr:nvSpPr>
        <xdr:cNvPr id="320" name="n_4aveValue【福祉施設】&#10;有形固定資産減価償却率"/>
        <xdr:cNvSpPr txBox="1"/>
      </xdr:nvSpPr>
      <xdr:spPr>
        <a:xfrm>
          <a:off x="927744" y="1439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110326</xdr:rowOff>
    </xdr:from>
    <xdr:ext cx="405111" cy="259045"/>
    <xdr:sp macro="" textlink="">
      <xdr:nvSpPr>
        <xdr:cNvPr id="321" name="n_1mainValue【福祉施設】&#10;有形固定資産減価償却率"/>
        <xdr:cNvSpPr txBox="1"/>
      </xdr:nvSpPr>
      <xdr:spPr>
        <a:xfrm>
          <a:off x="35820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67871</xdr:rowOff>
    </xdr:from>
    <xdr:ext cx="405111" cy="259045"/>
    <xdr:sp macro="" textlink="">
      <xdr:nvSpPr>
        <xdr:cNvPr id="322" name="n_2mainValue【福祉施設】&#10;有形固定資産減価償却率"/>
        <xdr:cNvSpPr txBox="1"/>
      </xdr:nvSpPr>
      <xdr:spPr>
        <a:xfrm>
          <a:off x="2705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23" name="n_3mainValue【福祉施設】&#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324" name="n_4mainValue【福祉施設】&#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348" name="直線コネクタ 347"/>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49" name="【福祉施設】&#10;一人当たり面積最小値テキスト"/>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50" name="直線コネクタ 349"/>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351" name="【福祉施設】&#10;一人当たり面積最大値テキスト"/>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352" name="直線コネクタ 351"/>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353" name="【福祉施設】&#10;一人当たり面積平均値テキスト"/>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354" name="フローチャート: 判断 353"/>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355" name="フローチャート: 判断 35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56" name="フローチャート: 判断 355"/>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357" name="フローチャート: 判断 356"/>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358" name="フローチャート: 判断 357"/>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57404</xdr:rowOff>
    </xdr:from>
    <xdr:to>
      <xdr:col>55</xdr:col>
      <xdr:colOff>50800</xdr:colOff>
      <xdr:row>85</xdr:row>
      <xdr:rowOff>159004</xdr:rowOff>
    </xdr:to>
    <xdr:sp macro="" textlink="">
      <xdr:nvSpPr>
        <xdr:cNvPr id="364" name="楕円 363"/>
        <xdr:cNvSpPr/>
      </xdr:nvSpPr>
      <xdr:spPr>
        <a:xfrm>
          <a:off x="10426700" y="146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35831</xdr:rowOff>
    </xdr:from>
    <xdr:ext cx="469744" cy="259045"/>
    <xdr:sp macro="" textlink="">
      <xdr:nvSpPr>
        <xdr:cNvPr id="365" name="【福祉施設】&#10;一人当たり面積該当値テキスト"/>
        <xdr:cNvSpPr txBox="1"/>
      </xdr:nvSpPr>
      <xdr:spPr>
        <a:xfrm>
          <a:off x="10515600" y="1460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60452</xdr:rowOff>
    </xdr:from>
    <xdr:to>
      <xdr:col>50</xdr:col>
      <xdr:colOff>165100</xdr:colOff>
      <xdr:row>85</xdr:row>
      <xdr:rowOff>162052</xdr:rowOff>
    </xdr:to>
    <xdr:sp macro="" textlink="">
      <xdr:nvSpPr>
        <xdr:cNvPr id="366" name="楕円 365"/>
        <xdr:cNvSpPr/>
      </xdr:nvSpPr>
      <xdr:spPr>
        <a:xfrm>
          <a:off x="9588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108204</xdr:rowOff>
    </xdr:from>
    <xdr:to>
      <xdr:col>55</xdr:col>
      <xdr:colOff>0</xdr:colOff>
      <xdr:row>85</xdr:row>
      <xdr:rowOff>111252</xdr:rowOff>
    </xdr:to>
    <xdr:cxnSp macro="">
      <xdr:nvCxnSpPr>
        <xdr:cNvPr id="367" name="直線コネクタ 366"/>
        <xdr:cNvCxnSpPr/>
      </xdr:nvCxnSpPr>
      <xdr:spPr>
        <a:xfrm flipV="1">
          <a:off x="9639300" y="1468145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8" name="楕円 367"/>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111252</xdr:rowOff>
    </xdr:from>
    <xdr:to>
      <xdr:col>50</xdr:col>
      <xdr:colOff>114300</xdr:colOff>
      <xdr:row>85</xdr:row>
      <xdr:rowOff>113537</xdr:rowOff>
    </xdr:to>
    <xdr:cxnSp macro="">
      <xdr:nvCxnSpPr>
        <xdr:cNvPr id="369" name="直線コネクタ 368"/>
        <xdr:cNvCxnSpPr/>
      </xdr:nvCxnSpPr>
      <xdr:spPr>
        <a:xfrm flipV="1">
          <a:off x="8750300" y="146845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65024</xdr:rowOff>
    </xdr:from>
    <xdr:to>
      <xdr:col>41</xdr:col>
      <xdr:colOff>101600</xdr:colOff>
      <xdr:row>85</xdr:row>
      <xdr:rowOff>166624</xdr:rowOff>
    </xdr:to>
    <xdr:sp macro="" textlink="">
      <xdr:nvSpPr>
        <xdr:cNvPr id="370" name="楕円 369"/>
        <xdr:cNvSpPr/>
      </xdr:nvSpPr>
      <xdr:spPr>
        <a:xfrm>
          <a:off x="7810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115824</xdr:rowOff>
    </xdr:to>
    <xdr:cxnSp macro="">
      <xdr:nvCxnSpPr>
        <xdr:cNvPr id="371" name="直線コネクタ 370"/>
        <xdr:cNvCxnSpPr/>
      </xdr:nvCxnSpPr>
      <xdr:spPr>
        <a:xfrm flipV="1">
          <a:off x="7861300" y="1468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66548</xdr:rowOff>
    </xdr:from>
    <xdr:to>
      <xdr:col>36</xdr:col>
      <xdr:colOff>165100</xdr:colOff>
      <xdr:row>85</xdr:row>
      <xdr:rowOff>168148</xdr:rowOff>
    </xdr:to>
    <xdr:sp macro="" textlink="">
      <xdr:nvSpPr>
        <xdr:cNvPr id="372" name="楕円 371"/>
        <xdr:cNvSpPr/>
      </xdr:nvSpPr>
      <xdr:spPr>
        <a:xfrm>
          <a:off x="6921500" y="1463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115824</xdr:rowOff>
    </xdr:from>
    <xdr:to>
      <xdr:col>41</xdr:col>
      <xdr:colOff>50800</xdr:colOff>
      <xdr:row>85</xdr:row>
      <xdr:rowOff>117348</xdr:rowOff>
    </xdr:to>
    <xdr:cxnSp macro="">
      <xdr:nvCxnSpPr>
        <xdr:cNvPr id="373" name="直線コネクタ 372"/>
        <xdr:cNvCxnSpPr/>
      </xdr:nvCxnSpPr>
      <xdr:spPr>
        <a:xfrm flipV="1">
          <a:off x="6972300" y="146890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374" name="n_1aveValue【福祉施設】&#10;一人当たり面積"/>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75" name="n_2aveValue【福祉施設】&#10;一人当たり面積"/>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76" name="n_3aveValue【福祉施設】&#10;一人当たり面積"/>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377" name="n_4aveValue【福祉施設】&#10;一人当たり面積"/>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153179</xdr:rowOff>
    </xdr:from>
    <xdr:ext cx="469744" cy="259045"/>
    <xdr:sp macro="" textlink="">
      <xdr:nvSpPr>
        <xdr:cNvPr id="378" name="n_1mainValue【福祉施設】&#10;一人当たり面積"/>
        <xdr:cNvSpPr txBox="1"/>
      </xdr:nvSpPr>
      <xdr:spPr>
        <a:xfrm>
          <a:off x="93917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9"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157751</xdr:rowOff>
    </xdr:from>
    <xdr:ext cx="469744" cy="259045"/>
    <xdr:sp macro="" textlink="">
      <xdr:nvSpPr>
        <xdr:cNvPr id="380" name="n_3mainValue【福祉施設】&#10;一人当たり面積"/>
        <xdr:cNvSpPr txBox="1"/>
      </xdr:nvSpPr>
      <xdr:spPr>
        <a:xfrm>
          <a:off x="76264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159275</xdr:rowOff>
    </xdr:from>
    <xdr:ext cx="469744" cy="259045"/>
    <xdr:sp macro="" textlink="">
      <xdr:nvSpPr>
        <xdr:cNvPr id="381" name="n_4mainValue【福祉施設】&#10;一人当たり面積"/>
        <xdr:cNvSpPr txBox="1"/>
      </xdr:nvSpPr>
      <xdr:spPr>
        <a:xfrm>
          <a:off x="6737427" y="1473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406" name="直線コネクタ 405"/>
        <xdr:cNvCxnSpPr/>
      </xdr:nvCxnSpPr>
      <xdr:spPr>
        <a:xfrm flipV="1">
          <a:off x="4634865" y="1705927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09"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0" name="直線コネクタ 409"/>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411" name="【市民会館】&#10;有形固定資産減価償却率平均値テキスト"/>
        <xdr:cNvSpPr txBox="1"/>
      </xdr:nvSpPr>
      <xdr:spPr>
        <a:xfrm>
          <a:off x="4673600" y="1763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412" name="フローチャート: 判断 411"/>
        <xdr:cNvSpPr/>
      </xdr:nvSpPr>
      <xdr:spPr>
        <a:xfrm>
          <a:off x="45847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413" name="フローチャート: 判断 412"/>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414" name="フローチャート: 判断 413"/>
        <xdr:cNvSpPr/>
      </xdr:nvSpPr>
      <xdr:spPr>
        <a:xfrm>
          <a:off x="2857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5" name="フローチャート: 判断 414"/>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416" name="フローチャート: 判断 415"/>
        <xdr:cNvSpPr/>
      </xdr:nvSpPr>
      <xdr:spPr>
        <a:xfrm>
          <a:off x="1079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422" name="楕円 421"/>
        <xdr:cNvSpPr/>
      </xdr:nvSpPr>
      <xdr:spPr>
        <a:xfrm>
          <a:off x="4584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3827</xdr:rowOff>
    </xdr:from>
    <xdr:ext cx="405111" cy="259045"/>
    <xdr:sp macro="" textlink="">
      <xdr:nvSpPr>
        <xdr:cNvPr id="423" name="【市民会館】&#10;有形固定資産減価償却率該当値テキスト"/>
        <xdr:cNvSpPr txBox="1"/>
      </xdr:nvSpPr>
      <xdr:spPr>
        <a:xfrm>
          <a:off x="4673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158750</xdr:rowOff>
    </xdr:from>
    <xdr:to>
      <xdr:col>20</xdr:col>
      <xdr:colOff>38100</xdr:colOff>
      <xdr:row>106</xdr:row>
      <xdr:rowOff>88900</xdr:rowOff>
    </xdr:to>
    <xdr:sp macro="" textlink="">
      <xdr:nvSpPr>
        <xdr:cNvPr id="424" name="楕円 423"/>
        <xdr:cNvSpPr/>
      </xdr:nvSpPr>
      <xdr:spPr>
        <a:xfrm>
          <a:off x="3746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38100</xdr:rowOff>
    </xdr:from>
    <xdr:to>
      <xdr:col>24</xdr:col>
      <xdr:colOff>63500</xdr:colOff>
      <xdr:row>106</xdr:row>
      <xdr:rowOff>76200</xdr:rowOff>
    </xdr:to>
    <xdr:cxnSp macro="">
      <xdr:nvCxnSpPr>
        <xdr:cNvPr id="425" name="直線コネクタ 424"/>
        <xdr:cNvCxnSpPr/>
      </xdr:nvCxnSpPr>
      <xdr:spPr>
        <a:xfrm>
          <a:off x="3797300" y="18211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120650</xdr:rowOff>
    </xdr:from>
    <xdr:to>
      <xdr:col>15</xdr:col>
      <xdr:colOff>101600</xdr:colOff>
      <xdr:row>106</xdr:row>
      <xdr:rowOff>50800</xdr:rowOff>
    </xdr:to>
    <xdr:sp macro="" textlink="">
      <xdr:nvSpPr>
        <xdr:cNvPr id="426" name="楕円 425"/>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0</xdr:rowOff>
    </xdr:from>
    <xdr:to>
      <xdr:col>19</xdr:col>
      <xdr:colOff>177800</xdr:colOff>
      <xdr:row>106</xdr:row>
      <xdr:rowOff>38100</xdr:rowOff>
    </xdr:to>
    <xdr:cxnSp macro="">
      <xdr:nvCxnSpPr>
        <xdr:cNvPr id="427" name="直線コネクタ 426"/>
        <xdr:cNvCxnSpPr/>
      </xdr:nvCxnSpPr>
      <xdr:spPr>
        <a:xfrm>
          <a:off x="2908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28" name="楕円 427"/>
        <xdr:cNvSpPr/>
      </xdr:nvSpPr>
      <xdr:spPr>
        <a:xfrm>
          <a:off x="196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133350</xdr:rowOff>
    </xdr:from>
    <xdr:to>
      <xdr:col>15</xdr:col>
      <xdr:colOff>50800</xdr:colOff>
      <xdr:row>106</xdr:row>
      <xdr:rowOff>0</xdr:rowOff>
    </xdr:to>
    <xdr:cxnSp macro="">
      <xdr:nvCxnSpPr>
        <xdr:cNvPr id="429" name="直線コネクタ 428"/>
        <xdr:cNvCxnSpPr/>
      </xdr:nvCxnSpPr>
      <xdr:spPr>
        <a:xfrm>
          <a:off x="2019300" y="1813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44450</xdr:rowOff>
    </xdr:from>
    <xdr:to>
      <xdr:col>6</xdr:col>
      <xdr:colOff>38100</xdr:colOff>
      <xdr:row>105</xdr:row>
      <xdr:rowOff>146050</xdr:rowOff>
    </xdr:to>
    <xdr:sp macro="" textlink="">
      <xdr:nvSpPr>
        <xdr:cNvPr id="430" name="楕円 429"/>
        <xdr:cNvSpPr/>
      </xdr:nvSpPr>
      <xdr:spPr>
        <a:xfrm>
          <a:off x="107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95250</xdr:rowOff>
    </xdr:from>
    <xdr:to>
      <xdr:col>10</xdr:col>
      <xdr:colOff>114300</xdr:colOff>
      <xdr:row>105</xdr:row>
      <xdr:rowOff>133350</xdr:rowOff>
    </xdr:to>
    <xdr:cxnSp macro="">
      <xdr:nvCxnSpPr>
        <xdr:cNvPr id="431" name="直線コネクタ 430"/>
        <xdr:cNvCxnSpPr/>
      </xdr:nvCxnSpPr>
      <xdr:spPr>
        <a:xfrm>
          <a:off x="1130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432" name="n_1aveValue【市民会館】&#10;有形固定資産減価償却率"/>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433" name="n_2aveValue【市民会館】&#10;有形固定資産減価償却率"/>
        <xdr:cNvSpPr txBox="1"/>
      </xdr:nvSpPr>
      <xdr:spPr>
        <a:xfrm>
          <a:off x="2705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4" name="n_3aveValue【市民会館】&#10;有形固定資産減価償却率"/>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435" name="n_4aveValue【市民会館】&#10;有形固定資産減価償却率"/>
        <xdr:cNvSpPr txBox="1"/>
      </xdr:nvSpPr>
      <xdr:spPr>
        <a:xfrm>
          <a:off x="927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80027</xdr:rowOff>
    </xdr:from>
    <xdr:ext cx="405111" cy="259045"/>
    <xdr:sp macro="" textlink="">
      <xdr:nvSpPr>
        <xdr:cNvPr id="436" name="n_1mainValue【市民会館】&#10;有形固定資産減価償却率"/>
        <xdr:cNvSpPr txBox="1"/>
      </xdr:nvSpPr>
      <xdr:spPr>
        <a:xfrm>
          <a:off x="35820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437"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8" name="n_3mainValue【市民会館】&#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137177</xdr:rowOff>
    </xdr:from>
    <xdr:ext cx="405111" cy="259045"/>
    <xdr:sp macro="" textlink="">
      <xdr:nvSpPr>
        <xdr:cNvPr id="439" name="n_4mainValue【市民会館】&#10;有形固定資産減価償却率"/>
        <xdr:cNvSpPr txBox="1"/>
      </xdr:nvSpPr>
      <xdr:spPr>
        <a:xfrm>
          <a:off x="927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463" name="直線コネクタ 462"/>
        <xdr:cNvCxnSpPr/>
      </xdr:nvCxnSpPr>
      <xdr:spPr>
        <a:xfrm flipV="1">
          <a:off x="10476865" y="17171670"/>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464" name="【市民会館】&#10;一人当たり面積最小値テキスト"/>
        <xdr:cNvSpPr txBox="1"/>
      </xdr:nvSpPr>
      <xdr:spPr>
        <a:xfrm>
          <a:off x="10515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465" name="直線コネクタ 464"/>
        <xdr:cNvCxnSpPr/>
      </xdr:nvCxnSpPr>
      <xdr:spPr>
        <a:xfrm>
          <a:off x="10388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466" name="【市民会館】&#10;一人当たり面積最大値テキスト"/>
        <xdr:cNvSpPr txBox="1"/>
      </xdr:nvSpPr>
      <xdr:spPr>
        <a:xfrm>
          <a:off x="10515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467" name="直線コネクタ 466"/>
        <xdr:cNvCxnSpPr/>
      </xdr:nvCxnSpPr>
      <xdr:spPr>
        <a:xfrm>
          <a:off x="10388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468" name="【市民会館】&#10;一人当たり面積平均値テキスト"/>
        <xdr:cNvSpPr txBox="1"/>
      </xdr:nvSpPr>
      <xdr:spPr>
        <a:xfrm>
          <a:off x="1051560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469" name="フローチャート: 判断 468"/>
        <xdr:cNvSpPr/>
      </xdr:nvSpPr>
      <xdr:spPr>
        <a:xfrm>
          <a:off x="104267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470" name="フローチャート: 判断 469"/>
        <xdr:cNvSpPr/>
      </xdr:nvSpPr>
      <xdr:spPr>
        <a:xfrm>
          <a:off x="95885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471" name="フローチャート: 判断 470"/>
        <xdr:cNvSpPr/>
      </xdr:nvSpPr>
      <xdr:spPr>
        <a:xfrm>
          <a:off x="8699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472" name="フローチャート: 判断 471"/>
        <xdr:cNvSpPr/>
      </xdr:nvSpPr>
      <xdr:spPr>
        <a:xfrm>
          <a:off x="7810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73" name="フローチャート: 判断 472"/>
        <xdr:cNvSpPr/>
      </xdr:nvSpPr>
      <xdr:spPr>
        <a:xfrm>
          <a:off x="6921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79" name="楕円 478"/>
        <xdr:cNvSpPr/>
      </xdr:nvSpPr>
      <xdr:spPr>
        <a:xfrm>
          <a:off x="10426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83838</xdr:rowOff>
    </xdr:from>
    <xdr:ext cx="469744" cy="259045"/>
    <xdr:sp macro="" textlink="">
      <xdr:nvSpPr>
        <xdr:cNvPr id="480" name="【市民会館】&#10;一人当たり面積該当値テキスト"/>
        <xdr:cNvSpPr txBox="1"/>
      </xdr:nvSpPr>
      <xdr:spPr>
        <a:xfrm>
          <a:off x="10515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108458</xdr:rowOff>
    </xdr:from>
    <xdr:to>
      <xdr:col>50</xdr:col>
      <xdr:colOff>165100</xdr:colOff>
      <xdr:row>108</xdr:row>
      <xdr:rowOff>38608</xdr:rowOff>
    </xdr:to>
    <xdr:sp macro="" textlink="">
      <xdr:nvSpPr>
        <xdr:cNvPr id="481" name="楕円 480"/>
        <xdr:cNvSpPr/>
      </xdr:nvSpPr>
      <xdr:spPr>
        <a:xfrm>
          <a:off x="9588500" y="184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159258</xdr:rowOff>
    </xdr:to>
    <xdr:cxnSp macro="">
      <xdr:nvCxnSpPr>
        <xdr:cNvPr id="482" name="直線コネクタ 481"/>
        <xdr:cNvCxnSpPr/>
      </xdr:nvCxnSpPr>
      <xdr:spPr>
        <a:xfrm flipV="1">
          <a:off x="9639300" y="1850136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110744</xdr:rowOff>
    </xdr:from>
    <xdr:to>
      <xdr:col>46</xdr:col>
      <xdr:colOff>38100</xdr:colOff>
      <xdr:row>108</xdr:row>
      <xdr:rowOff>40894</xdr:rowOff>
    </xdr:to>
    <xdr:sp macro="" textlink="">
      <xdr:nvSpPr>
        <xdr:cNvPr id="483" name="楕円 482"/>
        <xdr:cNvSpPr/>
      </xdr:nvSpPr>
      <xdr:spPr>
        <a:xfrm>
          <a:off x="8699500" y="184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159258</xdr:rowOff>
    </xdr:from>
    <xdr:to>
      <xdr:col>50</xdr:col>
      <xdr:colOff>114300</xdr:colOff>
      <xdr:row>107</xdr:row>
      <xdr:rowOff>161544</xdr:rowOff>
    </xdr:to>
    <xdr:cxnSp macro="">
      <xdr:nvCxnSpPr>
        <xdr:cNvPr id="484" name="直線コネクタ 483"/>
        <xdr:cNvCxnSpPr/>
      </xdr:nvCxnSpPr>
      <xdr:spPr>
        <a:xfrm flipV="1">
          <a:off x="8750300" y="185044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113030</xdr:rowOff>
    </xdr:from>
    <xdr:to>
      <xdr:col>41</xdr:col>
      <xdr:colOff>101600</xdr:colOff>
      <xdr:row>108</xdr:row>
      <xdr:rowOff>43180</xdr:rowOff>
    </xdr:to>
    <xdr:sp macro="" textlink="">
      <xdr:nvSpPr>
        <xdr:cNvPr id="485" name="楕円 484"/>
        <xdr:cNvSpPr/>
      </xdr:nvSpPr>
      <xdr:spPr>
        <a:xfrm>
          <a:off x="7810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161544</xdr:rowOff>
    </xdr:from>
    <xdr:to>
      <xdr:col>45</xdr:col>
      <xdr:colOff>177800</xdr:colOff>
      <xdr:row>107</xdr:row>
      <xdr:rowOff>163830</xdr:rowOff>
    </xdr:to>
    <xdr:cxnSp macro="">
      <xdr:nvCxnSpPr>
        <xdr:cNvPr id="486" name="直線コネクタ 485"/>
        <xdr:cNvCxnSpPr/>
      </xdr:nvCxnSpPr>
      <xdr:spPr>
        <a:xfrm flipV="1">
          <a:off x="7861300" y="185066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113792</xdr:rowOff>
    </xdr:from>
    <xdr:to>
      <xdr:col>36</xdr:col>
      <xdr:colOff>165100</xdr:colOff>
      <xdr:row>108</xdr:row>
      <xdr:rowOff>43942</xdr:rowOff>
    </xdr:to>
    <xdr:sp macro="" textlink="">
      <xdr:nvSpPr>
        <xdr:cNvPr id="487" name="楕円 486"/>
        <xdr:cNvSpPr/>
      </xdr:nvSpPr>
      <xdr:spPr>
        <a:xfrm>
          <a:off x="6921500" y="184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163830</xdr:rowOff>
    </xdr:from>
    <xdr:to>
      <xdr:col>41</xdr:col>
      <xdr:colOff>50800</xdr:colOff>
      <xdr:row>107</xdr:row>
      <xdr:rowOff>164592</xdr:rowOff>
    </xdr:to>
    <xdr:cxnSp macro="">
      <xdr:nvCxnSpPr>
        <xdr:cNvPr id="488" name="直線コネクタ 487"/>
        <xdr:cNvCxnSpPr/>
      </xdr:nvCxnSpPr>
      <xdr:spPr>
        <a:xfrm flipV="1">
          <a:off x="6972300" y="1850898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489" name="n_1aveValue【市民会館】&#10;一人当たり面積"/>
        <xdr:cNvSpPr txBox="1"/>
      </xdr:nvSpPr>
      <xdr:spPr>
        <a:xfrm>
          <a:off x="9391727" y="180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490" name="n_2aveValue【市民会館】&#10;一人当たり面積"/>
        <xdr:cNvSpPr txBox="1"/>
      </xdr:nvSpPr>
      <xdr:spPr>
        <a:xfrm>
          <a:off x="851542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491" name="n_3aveValue【市民会館】&#10;一人当たり面積"/>
        <xdr:cNvSpPr txBox="1"/>
      </xdr:nvSpPr>
      <xdr:spPr>
        <a:xfrm>
          <a:off x="7626427" y="1810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492" name="n_4aveValue【市民会館】&#10;一人当たり面積"/>
        <xdr:cNvSpPr txBox="1"/>
      </xdr:nvSpPr>
      <xdr:spPr>
        <a:xfrm>
          <a:off x="6737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29735</xdr:rowOff>
    </xdr:from>
    <xdr:ext cx="469744" cy="259045"/>
    <xdr:sp macro="" textlink="">
      <xdr:nvSpPr>
        <xdr:cNvPr id="493" name="n_1mainValue【市民会館】&#10;一人当たり面積"/>
        <xdr:cNvSpPr txBox="1"/>
      </xdr:nvSpPr>
      <xdr:spPr>
        <a:xfrm>
          <a:off x="9391727"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32021</xdr:rowOff>
    </xdr:from>
    <xdr:ext cx="469744" cy="259045"/>
    <xdr:sp macro="" textlink="">
      <xdr:nvSpPr>
        <xdr:cNvPr id="494" name="n_2mainValue【市民会館】&#10;一人当たり面積"/>
        <xdr:cNvSpPr txBox="1"/>
      </xdr:nvSpPr>
      <xdr:spPr>
        <a:xfrm>
          <a:off x="8515427"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34307</xdr:rowOff>
    </xdr:from>
    <xdr:ext cx="469744" cy="259045"/>
    <xdr:sp macro="" textlink="">
      <xdr:nvSpPr>
        <xdr:cNvPr id="495" name="n_3mainValue【市民会館】&#10;一人当たり面積"/>
        <xdr:cNvSpPr txBox="1"/>
      </xdr:nvSpPr>
      <xdr:spPr>
        <a:xfrm>
          <a:off x="7626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35069</xdr:rowOff>
    </xdr:from>
    <xdr:ext cx="469744" cy="259045"/>
    <xdr:sp macro="" textlink="">
      <xdr:nvSpPr>
        <xdr:cNvPr id="496" name="n_4mainValue【市民会館】&#10;一人当たり面積"/>
        <xdr:cNvSpPr txBox="1"/>
      </xdr:nvSpPr>
      <xdr:spPr>
        <a:xfrm>
          <a:off x="6737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522" name="直線コネクタ 521"/>
        <xdr:cNvCxnSpPr/>
      </xdr:nvCxnSpPr>
      <xdr:spPr>
        <a:xfrm flipV="1">
          <a:off x="16318864" y="570139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525" name="【一般廃棄物処理施設】&#10;有形固定資産減価償却率最大値テキスト"/>
        <xdr:cNvSpPr txBox="1"/>
      </xdr:nvSpPr>
      <xdr:spPr>
        <a:xfrm>
          <a:off x="16357600" y="547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526" name="直線コネクタ 525"/>
        <xdr:cNvCxnSpPr/>
      </xdr:nvCxnSpPr>
      <xdr:spPr>
        <a:xfrm>
          <a:off x="16230600" y="57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165843</xdr:rowOff>
    </xdr:from>
    <xdr:ext cx="405111" cy="259045"/>
    <xdr:sp macro="" textlink="">
      <xdr:nvSpPr>
        <xdr:cNvPr id="527" name="【一般廃棄物処理施設】&#10;有形固定資産減価償却率平均値テキスト"/>
        <xdr:cNvSpPr txBox="1"/>
      </xdr:nvSpPr>
      <xdr:spPr>
        <a:xfrm>
          <a:off x="16357600" y="633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28" name="フローチャート: 判断 527"/>
        <xdr:cNvSpPr/>
      </xdr:nvSpPr>
      <xdr:spPr>
        <a:xfrm>
          <a:off x="162687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529" name="フローチャート: 判断 528"/>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530" name="フローチャート: 判断 529"/>
        <xdr:cNvSpPr/>
      </xdr:nvSpPr>
      <xdr:spPr>
        <a:xfrm>
          <a:off x="14541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531" name="フローチャート: 判断 530"/>
        <xdr:cNvSpPr/>
      </xdr:nvSpPr>
      <xdr:spPr>
        <a:xfrm>
          <a:off x="13652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2" name="フローチャート: 判断 531"/>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115207</xdr:rowOff>
    </xdr:from>
    <xdr:to>
      <xdr:col>85</xdr:col>
      <xdr:colOff>177800</xdr:colOff>
      <xdr:row>41</xdr:row>
      <xdr:rowOff>45357</xdr:rowOff>
    </xdr:to>
    <xdr:sp macro="" textlink="">
      <xdr:nvSpPr>
        <xdr:cNvPr id="538" name="楕円 537"/>
        <xdr:cNvSpPr/>
      </xdr:nvSpPr>
      <xdr:spPr>
        <a:xfrm>
          <a:off x="162687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93634</xdr:rowOff>
    </xdr:from>
    <xdr:ext cx="405111" cy="259045"/>
    <xdr:sp macro="" textlink="">
      <xdr:nvSpPr>
        <xdr:cNvPr id="539" name="【一般廃棄物処理施設】&#10;有形固定資産減価償却率該当値テキスト"/>
        <xdr:cNvSpPr txBox="1"/>
      </xdr:nvSpPr>
      <xdr:spPr>
        <a:xfrm>
          <a:off x="16357600"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907</xdr:rowOff>
    </xdr:from>
    <xdr:to>
      <xdr:col>81</xdr:col>
      <xdr:colOff>101600</xdr:colOff>
      <xdr:row>41</xdr:row>
      <xdr:rowOff>102507</xdr:rowOff>
    </xdr:to>
    <xdr:sp macro="" textlink="">
      <xdr:nvSpPr>
        <xdr:cNvPr id="540" name="楕円 539"/>
        <xdr:cNvSpPr/>
      </xdr:nvSpPr>
      <xdr:spPr>
        <a:xfrm>
          <a:off x="15430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166007</xdr:rowOff>
    </xdr:from>
    <xdr:to>
      <xdr:col>85</xdr:col>
      <xdr:colOff>127000</xdr:colOff>
      <xdr:row>41</xdr:row>
      <xdr:rowOff>51707</xdr:rowOff>
    </xdr:to>
    <xdr:cxnSp macro="">
      <xdr:nvCxnSpPr>
        <xdr:cNvPr id="541" name="直線コネクタ 540"/>
        <xdr:cNvCxnSpPr/>
      </xdr:nvCxnSpPr>
      <xdr:spPr>
        <a:xfrm flipV="1">
          <a:off x="15481300" y="702400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542" name="楕円 541"/>
        <xdr:cNvSpPr/>
      </xdr:nvSpPr>
      <xdr:spPr>
        <a:xfrm>
          <a:off x="14541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35378</xdr:rowOff>
    </xdr:from>
    <xdr:to>
      <xdr:col>81</xdr:col>
      <xdr:colOff>50800</xdr:colOff>
      <xdr:row>41</xdr:row>
      <xdr:rowOff>51707</xdr:rowOff>
    </xdr:to>
    <xdr:cxnSp macro="">
      <xdr:nvCxnSpPr>
        <xdr:cNvPr id="543" name="直線コネクタ 542"/>
        <xdr:cNvCxnSpPr/>
      </xdr:nvCxnSpPr>
      <xdr:spPr>
        <a:xfrm>
          <a:off x="14592300" y="7064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110309</xdr:rowOff>
    </xdr:from>
    <xdr:to>
      <xdr:col>72</xdr:col>
      <xdr:colOff>38100</xdr:colOff>
      <xdr:row>41</xdr:row>
      <xdr:rowOff>40459</xdr:rowOff>
    </xdr:to>
    <xdr:sp macro="" textlink="">
      <xdr:nvSpPr>
        <xdr:cNvPr id="544" name="楕円 543"/>
        <xdr:cNvSpPr/>
      </xdr:nvSpPr>
      <xdr:spPr>
        <a:xfrm>
          <a:off x="13652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161109</xdr:rowOff>
    </xdr:from>
    <xdr:to>
      <xdr:col>76</xdr:col>
      <xdr:colOff>114300</xdr:colOff>
      <xdr:row>41</xdr:row>
      <xdr:rowOff>35378</xdr:rowOff>
    </xdr:to>
    <xdr:cxnSp macro="">
      <xdr:nvCxnSpPr>
        <xdr:cNvPr id="545" name="直線コネクタ 544"/>
        <xdr:cNvCxnSpPr/>
      </xdr:nvCxnSpPr>
      <xdr:spPr>
        <a:xfrm>
          <a:off x="13703300" y="701910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66222</xdr:rowOff>
    </xdr:from>
    <xdr:to>
      <xdr:col>67</xdr:col>
      <xdr:colOff>101600</xdr:colOff>
      <xdr:row>40</xdr:row>
      <xdr:rowOff>167822</xdr:rowOff>
    </xdr:to>
    <xdr:sp macro="" textlink="">
      <xdr:nvSpPr>
        <xdr:cNvPr id="546" name="楕円 545"/>
        <xdr:cNvSpPr/>
      </xdr:nvSpPr>
      <xdr:spPr>
        <a:xfrm>
          <a:off x="12763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117022</xdr:rowOff>
    </xdr:from>
    <xdr:to>
      <xdr:col>71</xdr:col>
      <xdr:colOff>177800</xdr:colOff>
      <xdr:row>40</xdr:row>
      <xdr:rowOff>161109</xdr:rowOff>
    </xdr:to>
    <xdr:cxnSp macro="">
      <xdr:nvCxnSpPr>
        <xdr:cNvPr id="547" name="直線コネクタ 546"/>
        <xdr:cNvCxnSpPr/>
      </xdr:nvCxnSpPr>
      <xdr:spPr>
        <a:xfrm>
          <a:off x="12814300" y="697502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548"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45555</xdr:rowOff>
    </xdr:from>
    <xdr:ext cx="405111" cy="259045"/>
    <xdr:sp macro="" textlink="">
      <xdr:nvSpPr>
        <xdr:cNvPr id="549" name="n_2aveValue【一般廃棄物処理施設】&#10;有形固定資産減価償却率"/>
        <xdr:cNvSpPr txBox="1"/>
      </xdr:nvSpPr>
      <xdr:spPr>
        <a:xfrm>
          <a:off x="14389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37391</xdr:rowOff>
    </xdr:from>
    <xdr:ext cx="405111" cy="259045"/>
    <xdr:sp macro="" textlink="">
      <xdr:nvSpPr>
        <xdr:cNvPr id="550" name="n_3aveValue【一般廃棄物処理施設】&#10;有形固定資産減価償却率"/>
        <xdr:cNvSpPr txBox="1"/>
      </xdr:nvSpPr>
      <xdr:spPr>
        <a:xfrm>
          <a:off x="13500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1" name="n_4aveValue【一般廃棄物処理施設】&#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93634</xdr:rowOff>
    </xdr:from>
    <xdr:ext cx="405111" cy="259045"/>
    <xdr:sp macro="" textlink="">
      <xdr:nvSpPr>
        <xdr:cNvPr id="552" name="n_1mainValue【一般廃棄物処理施設】&#10;有形固定資産減価償却率"/>
        <xdr:cNvSpPr txBox="1"/>
      </xdr:nvSpPr>
      <xdr:spPr>
        <a:xfrm>
          <a:off x="15266044" y="712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553" name="n_2mainValue【一般廃棄物処理施設】&#10;有形固定資産減価償却率"/>
        <xdr:cNvSpPr txBox="1"/>
      </xdr:nvSpPr>
      <xdr:spPr>
        <a:xfrm>
          <a:off x="14389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31586</xdr:rowOff>
    </xdr:from>
    <xdr:ext cx="405111" cy="259045"/>
    <xdr:sp macro="" textlink="">
      <xdr:nvSpPr>
        <xdr:cNvPr id="554" name="n_3mainValue【一般廃棄物処理施設】&#10;有形固定資産減価償却率"/>
        <xdr:cNvSpPr txBox="1"/>
      </xdr:nvSpPr>
      <xdr:spPr>
        <a:xfrm>
          <a:off x="13500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158949</xdr:rowOff>
    </xdr:from>
    <xdr:ext cx="405111" cy="259045"/>
    <xdr:sp macro="" textlink="">
      <xdr:nvSpPr>
        <xdr:cNvPr id="555" name="n_4mainValue【一般廃棄物処理施設】&#10;有形固定資産減価償却率"/>
        <xdr:cNvSpPr txBox="1"/>
      </xdr:nvSpPr>
      <xdr:spPr>
        <a:xfrm>
          <a:off x="12611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71" name="テキスト ボックス 570"/>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73" name="テキスト ボックス 572"/>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75" name="テキスト ボックス 57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579" name="直線コネクタ 578"/>
        <xdr:cNvCxnSpPr/>
      </xdr:nvCxnSpPr>
      <xdr:spPr>
        <a:xfrm flipV="1">
          <a:off x="22160864" y="5741104"/>
          <a:ext cx="0" cy="149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580" name="【一般廃棄物処理施設】&#10;一人当たり有形固定資産（償却資産）額最小値テキスト"/>
        <xdr:cNvSpPr txBox="1"/>
      </xdr:nvSpPr>
      <xdr:spPr>
        <a:xfrm>
          <a:off x="2219960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581" name="直線コネクタ 580"/>
        <xdr:cNvCxnSpPr/>
      </xdr:nvCxnSpPr>
      <xdr:spPr>
        <a:xfrm>
          <a:off x="22072600" y="723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582" name="【一般廃棄物処理施設】&#10;一人当たり有形固定資産（償却資産）額最大値テキスト"/>
        <xdr:cNvSpPr txBox="1"/>
      </xdr:nvSpPr>
      <xdr:spPr>
        <a:xfrm>
          <a:off x="22199600" y="5516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583" name="直線コネクタ 582"/>
        <xdr:cNvCxnSpPr/>
      </xdr:nvCxnSpPr>
      <xdr:spPr>
        <a:xfrm>
          <a:off x="22072600" y="5741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57348</xdr:rowOff>
    </xdr:from>
    <xdr:ext cx="599010" cy="259045"/>
    <xdr:sp macro="" textlink="">
      <xdr:nvSpPr>
        <xdr:cNvPr id="584" name="【一般廃棄物処理施設】&#10;一人当たり有形固定資産（償却資産）額平均値テキスト"/>
        <xdr:cNvSpPr txBox="1"/>
      </xdr:nvSpPr>
      <xdr:spPr>
        <a:xfrm>
          <a:off x="22199600" y="69153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585" name="フローチャート: 判断 584"/>
        <xdr:cNvSpPr/>
      </xdr:nvSpPr>
      <xdr:spPr>
        <a:xfrm>
          <a:off x="22110700" y="706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586" name="フローチャート: 判断 585"/>
        <xdr:cNvSpPr/>
      </xdr:nvSpPr>
      <xdr:spPr>
        <a:xfrm>
          <a:off x="21272500" y="70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587" name="フローチャート: 判断 586"/>
        <xdr:cNvSpPr/>
      </xdr:nvSpPr>
      <xdr:spPr>
        <a:xfrm>
          <a:off x="20383500" y="709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588" name="フローチャート: 判断 587"/>
        <xdr:cNvSpPr/>
      </xdr:nvSpPr>
      <xdr:spPr>
        <a:xfrm>
          <a:off x="19494500" y="70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589" name="フローチャート: 判断 588"/>
        <xdr:cNvSpPr/>
      </xdr:nvSpPr>
      <xdr:spPr>
        <a:xfrm>
          <a:off x="18605500" y="708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99106</xdr:rowOff>
    </xdr:from>
    <xdr:to>
      <xdr:col>116</xdr:col>
      <xdr:colOff>114300</xdr:colOff>
      <xdr:row>42</xdr:row>
      <xdr:rowOff>29256</xdr:rowOff>
    </xdr:to>
    <xdr:sp macro="" textlink="">
      <xdr:nvSpPr>
        <xdr:cNvPr id="595" name="楕円 594"/>
        <xdr:cNvSpPr/>
      </xdr:nvSpPr>
      <xdr:spPr>
        <a:xfrm>
          <a:off x="22110700" y="71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14033</xdr:rowOff>
    </xdr:from>
    <xdr:ext cx="534377" cy="259045"/>
    <xdr:sp macro="" textlink="">
      <xdr:nvSpPr>
        <xdr:cNvPr id="596" name="【一般廃棄物処理施設】&#10;一人当たり有形固定資産（償却資産）額該当値テキスト"/>
        <xdr:cNvSpPr txBox="1"/>
      </xdr:nvSpPr>
      <xdr:spPr>
        <a:xfrm>
          <a:off x="22199600" y="70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53831</xdr:rowOff>
    </xdr:from>
    <xdr:to>
      <xdr:col>112</xdr:col>
      <xdr:colOff>38100</xdr:colOff>
      <xdr:row>41</xdr:row>
      <xdr:rowOff>155431</xdr:rowOff>
    </xdr:to>
    <xdr:sp macro="" textlink="">
      <xdr:nvSpPr>
        <xdr:cNvPr id="597" name="楕円 596"/>
        <xdr:cNvSpPr/>
      </xdr:nvSpPr>
      <xdr:spPr>
        <a:xfrm>
          <a:off x="21272500" y="70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104631</xdr:rowOff>
    </xdr:from>
    <xdr:to>
      <xdr:col>116</xdr:col>
      <xdr:colOff>63500</xdr:colOff>
      <xdr:row>41</xdr:row>
      <xdr:rowOff>149906</xdr:rowOff>
    </xdr:to>
    <xdr:cxnSp macro="">
      <xdr:nvCxnSpPr>
        <xdr:cNvPr id="598" name="直線コネクタ 597"/>
        <xdr:cNvCxnSpPr/>
      </xdr:nvCxnSpPr>
      <xdr:spPr>
        <a:xfrm>
          <a:off x="21323300" y="7134081"/>
          <a:ext cx="838200" cy="4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55572</xdr:rowOff>
    </xdr:from>
    <xdr:to>
      <xdr:col>107</xdr:col>
      <xdr:colOff>101600</xdr:colOff>
      <xdr:row>41</xdr:row>
      <xdr:rowOff>157172</xdr:rowOff>
    </xdr:to>
    <xdr:sp macro="" textlink="">
      <xdr:nvSpPr>
        <xdr:cNvPr id="599" name="楕円 598"/>
        <xdr:cNvSpPr/>
      </xdr:nvSpPr>
      <xdr:spPr>
        <a:xfrm>
          <a:off x="20383500" y="708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104631</xdr:rowOff>
    </xdr:from>
    <xdr:to>
      <xdr:col>111</xdr:col>
      <xdr:colOff>177800</xdr:colOff>
      <xdr:row>41</xdr:row>
      <xdr:rowOff>106372</xdr:rowOff>
    </xdr:to>
    <xdr:cxnSp macro="">
      <xdr:nvCxnSpPr>
        <xdr:cNvPr id="600" name="直線コネクタ 599"/>
        <xdr:cNvCxnSpPr/>
      </xdr:nvCxnSpPr>
      <xdr:spPr>
        <a:xfrm flipV="1">
          <a:off x="20434300" y="7134081"/>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58348</xdr:rowOff>
    </xdr:from>
    <xdr:to>
      <xdr:col>102</xdr:col>
      <xdr:colOff>165100</xdr:colOff>
      <xdr:row>41</xdr:row>
      <xdr:rowOff>159948</xdr:rowOff>
    </xdr:to>
    <xdr:sp macro="" textlink="">
      <xdr:nvSpPr>
        <xdr:cNvPr id="601" name="楕円 600"/>
        <xdr:cNvSpPr/>
      </xdr:nvSpPr>
      <xdr:spPr>
        <a:xfrm>
          <a:off x="19494500" y="708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106372</xdr:rowOff>
    </xdr:from>
    <xdr:to>
      <xdr:col>107</xdr:col>
      <xdr:colOff>50800</xdr:colOff>
      <xdr:row>41</xdr:row>
      <xdr:rowOff>109148</xdr:rowOff>
    </xdr:to>
    <xdr:cxnSp macro="">
      <xdr:nvCxnSpPr>
        <xdr:cNvPr id="602" name="直線コネクタ 601"/>
        <xdr:cNvCxnSpPr/>
      </xdr:nvCxnSpPr>
      <xdr:spPr>
        <a:xfrm flipV="1">
          <a:off x="19545300" y="7135822"/>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55731</xdr:rowOff>
    </xdr:from>
    <xdr:to>
      <xdr:col>98</xdr:col>
      <xdr:colOff>38100</xdr:colOff>
      <xdr:row>41</xdr:row>
      <xdr:rowOff>157331</xdr:rowOff>
    </xdr:to>
    <xdr:sp macro="" textlink="">
      <xdr:nvSpPr>
        <xdr:cNvPr id="603" name="楕円 602"/>
        <xdr:cNvSpPr/>
      </xdr:nvSpPr>
      <xdr:spPr>
        <a:xfrm>
          <a:off x="18605500" y="70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106531</xdr:rowOff>
    </xdr:from>
    <xdr:to>
      <xdr:col>102</xdr:col>
      <xdr:colOff>114300</xdr:colOff>
      <xdr:row>41</xdr:row>
      <xdr:rowOff>109148</xdr:rowOff>
    </xdr:to>
    <xdr:cxnSp macro="">
      <xdr:nvCxnSpPr>
        <xdr:cNvPr id="604" name="直線コネクタ 603"/>
        <xdr:cNvCxnSpPr/>
      </xdr:nvCxnSpPr>
      <xdr:spPr>
        <a:xfrm>
          <a:off x="18656300" y="7135981"/>
          <a:ext cx="889000" cy="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605" name="n_1aveValue【一般廃棄物処理施設】&#10;一人当たり有形固定資産（償却資産）額"/>
        <xdr:cNvSpPr txBox="1"/>
      </xdr:nvSpPr>
      <xdr:spPr>
        <a:xfrm>
          <a:off x="2101109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606" name="n_2aveValue【一般廃棄物処理施設】&#10;一人当たり有形固定資産（償却資産）額"/>
        <xdr:cNvSpPr txBox="1"/>
      </xdr:nvSpPr>
      <xdr:spPr>
        <a:xfrm>
          <a:off x="20134795" y="719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607" name="n_3aveValue【一般廃棄物処理施設】&#10;一人当たり有形固定資産（償却資産）額"/>
        <xdr:cNvSpPr txBox="1"/>
      </xdr:nvSpPr>
      <xdr:spPr>
        <a:xfrm>
          <a:off x="19245795"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608" name="n_4aveValue【一般廃棄物処理施設】&#10;一人当たり有形固定資産（償却資産）額"/>
        <xdr:cNvSpPr txBox="1"/>
      </xdr:nvSpPr>
      <xdr:spPr>
        <a:xfrm>
          <a:off x="18356795"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508</xdr:rowOff>
    </xdr:from>
    <xdr:ext cx="599010" cy="259045"/>
    <xdr:sp macro="" textlink="">
      <xdr:nvSpPr>
        <xdr:cNvPr id="609" name="n_1mainValue【一般廃棄物処理施設】&#10;一人当たり有形固定資産（償却資産）額"/>
        <xdr:cNvSpPr txBox="1"/>
      </xdr:nvSpPr>
      <xdr:spPr>
        <a:xfrm>
          <a:off x="21011095" y="685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2249</xdr:rowOff>
    </xdr:from>
    <xdr:ext cx="599010" cy="259045"/>
    <xdr:sp macro="" textlink="">
      <xdr:nvSpPr>
        <xdr:cNvPr id="610" name="n_2mainValue【一般廃棄物処理施設】&#10;一人当たり有形固定資産（償却資産）額"/>
        <xdr:cNvSpPr txBox="1"/>
      </xdr:nvSpPr>
      <xdr:spPr>
        <a:xfrm>
          <a:off x="20134795" y="686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5025</xdr:rowOff>
    </xdr:from>
    <xdr:ext cx="599010" cy="259045"/>
    <xdr:sp macro="" textlink="">
      <xdr:nvSpPr>
        <xdr:cNvPr id="611" name="n_3mainValue【一般廃棄物処理施設】&#10;一人当たり有形固定資産（償却資産）額"/>
        <xdr:cNvSpPr txBox="1"/>
      </xdr:nvSpPr>
      <xdr:spPr>
        <a:xfrm>
          <a:off x="19245795" y="686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148458</xdr:rowOff>
    </xdr:from>
    <xdr:ext cx="599010" cy="259045"/>
    <xdr:sp macro="" textlink="">
      <xdr:nvSpPr>
        <xdr:cNvPr id="612" name="n_4mainValue【一般廃棄物処理施設】&#10;一人当たり有形固定資産（償却資産）額"/>
        <xdr:cNvSpPr txBox="1"/>
      </xdr:nvSpPr>
      <xdr:spPr>
        <a:xfrm>
          <a:off x="18356795" y="71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638" name="直線コネクタ 637"/>
        <xdr:cNvCxnSpPr/>
      </xdr:nvCxnSpPr>
      <xdr:spPr>
        <a:xfrm flipV="1">
          <a:off x="16318864" y="9619162"/>
          <a:ext cx="0" cy="139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639" name="【保健センター・保健所】&#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640" name="直線コネクタ 639"/>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641" name="【保健センター・保健所】&#10;有形固定資産減価償却率最大値テキスト"/>
        <xdr:cNvSpPr txBox="1"/>
      </xdr:nvSpPr>
      <xdr:spPr>
        <a:xfrm>
          <a:off x="16357600" y="93943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642" name="直線コネクタ 641"/>
        <xdr:cNvCxnSpPr/>
      </xdr:nvCxnSpPr>
      <xdr:spPr>
        <a:xfrm>
          <a:off x="16230600" y="961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3"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4" name="フローチャート: 判断 643"/>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645" name="フローチャート: 判断 644"/>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46" name="フローチャート: 判断 645"/>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45538</xdr:rowOff>
    </xdr:from>
    <xdr:to>
      <xdr:col>72</xdr:col>
      <xdr:colOff>38100</xdr:colOff>
      <xdr:row>59</xdr:row>
      <xdr:rowOff>147138</xdr:rowOff>
    </xdr:to>
    <xdr:sp macro="" textlink="">
      <xdr:nvSpPr>
        <xdr:cNvPr id="647" name="フローチャート: 判断 646"/>
        <xdr:cNvSpPr/>
      </xdr:nvSpPr>
      <xdr:spPr>
        <a:xfrm>
          <a:off x="13652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145143</xdr:rowOff>
    </xdr:from>
    <xdr:to>
      <xdr:col>67</xdr:col>
      <xdr:colOff>101600</xdr:colOff>
      <xdr:row>59</xdr:row>
      <xdr:rowOff>75293</xdr:rowOff>
    </xdr:to>
    <xdr:sp macro="" textlink="">
      <xdr:nvSpPr>
        <xdr:cNvPr id="648" name="フローチャート: 判断 647"/>
        <xdr:cNvSpPr/>
      </xdr:nvSpPr>
      <xdr:spPr>
        <a:xfrm>
          <a:off x="12763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654" name="楕円 653"/>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655"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656" name="楕円 655"/>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657" name="直線コネクタ 656"/>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658" name="楕円 657"/>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659" name="直線コネクタ 658"/>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660" name="楕円 659"/>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661" name="直線コネクタ 660"/>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662" name="楕円 661"/>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663" name="直線コネクタ 662"/>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664" name="n_1aveValue【保健センター・保健所】&#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65"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138265</xdr:rowOff>
    </xdr:from>
    <xdr:ext cx="405111" cy="259045"/>
    <xdr:sp macro="" textlink="">
      <xdr:nvSpPr>
        <xdr:cNvPr id="666" name="n_3aveValue【保健センター・保健所】&#10;有形固定資産減価償却率"/>
        <xdr:cNvSpPr txBox="1"/>
      </xdr:nvSpPr>
      <xdr:spPr>
        <a:xfrm>
          <a:off x="13500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66420</xdr:rowOff>
    </xdr:from>
    <xdr:ext cx="405111" cy="259045"/>
    <xdr:sp macro="" textlink="">
      <xdr:nvSpPr>
        <xdr:cNvPr id="667" name="n_4aveValue【保健センター・保健所】&#10;有形固定資産減価償却率"/>
        <xdr:cNvSpPr txBox="1"/>
      </xdr:nvSpPr>
      <xdr:spPr>
        <a:xfrm>
          <a:off x="12611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668"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669"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670"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671"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2" name="直線コネクタ 68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3" name="テキスト ボックス 68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4" name="直線コネクタ 68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5" name="テキスト ボックス 68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6" name="直線コネクタ 68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7" name="テキスト ボックス 68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8" name="直線コネクタ 68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9" name="テキスト ボックス 68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693" name="直線コネクタ 692"/>
        <xdr:cNvCxnSpPr/>
      </xdr:nvCxnSpPr>
      <xdr:spPr>
        <a:xfrm flipV="1">
          <a:off x="22160864" y="9467697"/>
          <a:ext cx="0" cy="1485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694" name="【保健センター・保健所】&#10;一人当たり面積最小値テキスト"/>
        <xdr:cNvSpPr txBox="1"/>
      </xdr:nvSpPr>
      <xdr:spPr>
        <a:xfrm>
          <a:off x="22199600" y="109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695" name="直線コネクタ 694"/>
        <xdr:cNvCxnSpPr/>
      </xdr:nvCxnSpPr>
      <xdr:spPr>
        <a:xfrm>
          <a:off x="22072600" y="1095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696" name="【保健センター・保健所】&#10;一人当たり面積最大値テキスト"/>
        <xdr:cNvSpPr txBox="1"/>
      </xdr:nvSpPr>
      <xdr:spPr>
        <a:xfrm>
          <a:off x="22199600" y="924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697" name="直線コネクタ 696"/>
        <xdr:cNvCxnSpPr/>
      </xdr:nvCxnSpPr>
      <xdr:spPr>
        <a:xfrm>
          <a:off x="22072600" y="9467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698" name="【保健センター・保健所】&#10;一人当たり面積平均値テキスト"/>
        <xdr:cNvSpPr txBox="1"/>
      </xdr:nvSpPr>
      <xdr:spPr>
        <a:xfrm>
          <a:off x="22199600" y="10640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699" name="フローチャート: 判断 698"/>
        <xdr:cNvSpPr/>
      </xdr:nvSpPr>
      <xdr:spPr>
        <a:xfrm>
          <a:off x="22110700" y="1078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160427</xdr:rowOff>
    </xdr:from>
    <xdr:to>
      <xdr:col>112</xdr:col>
      <xdr:colOff>38100</xdr:colOff>
      <xdr:row>63</xdr:row>
      <xdr:rowOff>90577</xdr:rowOff>
    </xdr:to>
    <xdr:sp macro="" textlink="">
      <xdr:nvSpPr>
        <xdr:cNvPr id="700" name="フローチャート: 判断 699"/>
        <xdr:cNvSpPr/>
      </xdr:nvSpPr>
      <xdr:spPr>
        <a:xfrm>
          <a:off x="212725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167742</xdr:rowOff>
    </xdr:from>
    <xdr:to>
      <xdr:col>107</xdr:col>
      <xdr:colOff>101600</xdr:colOff>
      <xdr:row>63</xdr:row>
      <xdr:rowOff>97892</xdr:rowOff>
    </xdr:to>
    <xdr:sp macro="" textlink="">
      <xdr:nvSpPr>
        <xdr:cNvPr id="701" name="フローチャート: 判断 700"/>
        <xdr:cNvSpPr/>
      </xdr:nvSpPr>
      <xdr:spPr>
        <a:xfrm>
          <a:off x="20383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28296</xdr:rowOff>
    </xdr:from>
    <xdr:to>
      <xdr:col>102</xdr:col>
      <xdr:colOff>165100</xdr:colOff>
      <xdr:row>63</xdr:row>
      <xdr:rowOff>129896</xdr:rowOff>
    </xdr:to>
    <xdr:sp macro="" textlink="">
      <xdr:nvSpPr>
        <xdr:cNvPr id="702" name="フローチャート: 判断 701"/>
        <xdr:cNvSpPr/>
      </xdr:nvSpPr>
      <xdr:spPr>
        <a:xfrm>
          <a:off x="19494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18237</xdr:rowOff>
    </xdr:from>
    <xdr:to>
      <xdr:col>98</xdr:col>
      <xdr:colOff>38100</xdr:colOff>
      <xdr:row>63</xdr:row>
      <xdr:rowOff>119837</xdr:rowOff>
    </xdr:to>
    <xdr:sp macro="" textlink="">
      <xdr:nvSpPr>
        <xdr:cNvPr id="703" name="フローチャート: 判断 702"/>
        <xdr:cNvSpPr/>
      </xdr:nvSpPr>
      <xdr:spPr>
        <a:xfrm>
          <a:off x="18605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709" name="楕円 708"/>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710"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71272</xdr:rowOff>
    </xdr:from>
    <xdr:to>
      <xdr:col>112</xdr:col>
      <xdr:colOff>38100</xdr:colOff>
      <xdr:row>64</xdr:row>
      <xdr:rowOff>1422</xdr:rowOff>
    </xdr:to>
    <xdr:sp macro="" textlink="">
      <xdr:nvSpPr>
        <xdr:cNvPr id="711" name="楕円 710"/>
        <xdr:cNvSpPr/>
      </xdr:nvSpPr>
      <xdr:spPr>
        <a:xfrm>
          <a:off x="21272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122072</xdr:rowOff>
    </xdr:to>
    <xdr:cxnSp macro="">
      <xdr:nvCxnSpPr>
        <xdr:cNvPr id="712" name="直線コネクタ 711"/>
        <xdr:cNvCxnSpPr/>
      </xdr:nvCxnSpPr>
      <xdr:spPr>
        <a:xfrm flipV="1">
          <a:off x="21323300" y="1092250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72187</xdr:rowOff>
    </xdr:from>
    <xdr:to>
      <xdr:col>107</xdr:col>
      <xdr:colOff>101600</xdr:colOff>
      <xdr:row>64</xdr:row>
      <xdr:rowOff>2337</xdr:rowOff>
    </xdr:to>
    <xdr:sp macro="" textlink="">
      <xdr:nvSpPr>
        <xdr:cNvPr id="713" name="楕円 712"/>
        <xdr:cNvSpPr/>
      </xdr:nvSpPr>
      <xdr:spPr>
        <a:xfrm>
          <a:off x="20383500" y="108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122072</xdr:rowOff>
    </xdr:from>
    <xdr:to>
      <xdr:col>111</xdr:col>
      <xdr:colOff>177800</xdr:colOff>
      <xdr:row>63</xdr:row>
      <xdr:rowOff>122987</xdr:rowOff>
    </xdr:to>
    <xdr:cxnSp macro="">
      <xdr:nvCxnSpPr>
        <xdr:cNvPr id="714" name="直線コネクタ 713"/>
        <xdr:cNvCxnSpPr/>
      </xdr:nvCxnSpPr>
      <xdr:spPr>
        <a:xfrm flipV="1">
          <a:off x="20434300" y="1092342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72644</xdr:rowOff>
    </xdr:from>
    <xdr:to>
      <xdr:col>102</xdr:col>
      <xdr:colOff>165100</xdr:colOff>
      <xdr:row>64</xdr:row>
      <xdr:rowOff>2794</xdr:rowOff>
    </xdr:to>
    <xdr:sp macro="" textlink="">
      <xdr:nvSpPr>
        <xdr:cNvPr id="715" name="楕円 714"/>
        <xdr:cNvSpPr/>
      </xdr:nvSpPr>
      <xdr:spPr>
        <a:xfrm>
          <a:off x="19494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122987</xdr:rowOff>
    </xdr:from>
    <xdr:to>
      <xdr:col>107</xdr:col>
      <xdr:colOff>50800</xdr:colOff>
      <xdr:row>63</xdr:row>
      <xdr:rowOff>123444</xdr:rowOff>
    </xdr:to>
    <xdr:cxnSp macro="">
      <xdr:nvCxnSpPr>
        <xdr:cNvPr id="716" name="直線コネクタ 715"/>
        <xdr:cNvCxnSpPr/>
      </xdr:nvCxnSpPr>
      <xdr:spPr>
        <a:xfrm flipV="1">
          <a:off x="19545300" y="1092433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73101</xdr:rowOff>
    </xdr:from>
    <xdr:to>
      <xdr:col>98</xdr:col>
      <xdr:colOff>38100</xdr:colOff>
      <xdr:row>64</xdr:row>
      <xdr:rowOff>3251</xdr:rowOff>
    </xdr:to>
    <xdr:sp macro="" textlink="">
      <xdr:nvSpPr>
        <xdr:cNvPr id="717" name="楕円 716"/>
        <xdr:cNvSpPr/>
      </xdr:nvSpPr>
      <xdr:spPr>
        <a:xfrm>
          <a:off x="18605500" y="1087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123444</xdr:rowOff>
    </xdr:from>
    <xdr:to>
      <xdr:col>102</xdr:col>
      <xdr:colOff>114300</xdr:colOff>
      <xdr:row>63</xdr:row>
      <xdr:rowOff>123901</xdr:rowOff>
    </xdr:to>
    <xdr:cxnSp macro="">
      <xdr:nvCxnSpPr>
        <xdr:cNvPr id="718" name="直線コネクタ 717"/>
        <xdr:cNvCxnSpPr/>
      </xdr:nvCxnSpPr>
      <xdr:spPr>
        <a:xfrm flipV="1">
          <a:off x="18656300" y="10924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107104</xdr:rowOff>
    </xdr:from>
    <xdr:ext cx="469744" cy="259045"/>
    <xdr:sp macro="" textlink="">
      <xdr:nvSpPr>
        <xdr:cNvPr id="719" name="n_1aveValue【保健センター・保健所】&#10;一人当たり面積"/>
        <xdr:cNvSpPr txBox="1"/>
      </xdr:nvSpPr>
      <xdr:spPr>
        <a:xfrm>
          <a:off x="21075727" y="1056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114419</xdr:rowOff>
    </xdr:from>
    <xdr:ext cx="469744" cy="259045"/>
    <xdr:sp macro="" textlink="">
      <xdr:nvSpPr>
        <xdr:cNvPr id="720" name="n_2aveValue【保健センター・保健所】&#10;一人当たり面積"/>
        <xdr:cNvSpPr txBox="1"/>
      </xdr:nvSpPr>
      <xdr:spPr>
        <a:xfrm>
          <a:off x="201994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146423</xdr:rowOff>
    </xdr:from>
    <xdr:ext cx="469744" cy="259045"/>
    <xdr:sp macro="" textlink="">
      <xdr:nvSpPr>
        <xdr:cNvPr id="721" name="n_3aveValue【保健センター・保健所】&#10;一人当たり面積"/>
        <xdr:cNvSpPr txBox="1"/>
      </xdr:nvSpPr>
      <xdr:spPr>
        <a:xfrm>
          <a:off x="19310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136364</xdr:rowOff>
    </xdr:from>
    <xdr:ext cx="469744" cy="259045"/>
    <xdr:sp macro="" textlink="">
      <xdr:nvSpPr>
        <xdr:cNvPr id="722" name="n_4aveValue【保健センター・保健所】&#10;一人当たり面積"/>
        <xdr:cNvSpPr txBox="1"/>
      </xdr:nvSpPr>
      <xdr:spPr>
        <a:xfrm>
          <a:off x="18421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163999</xdr:rowOff>
    </xdr:from>
    <xdr:ext cx="469744" cy="259045"/>
    <xdr:sp macro="" textlink="">
      <xdr:nvSpPr>
        <xdr:cNvPr id="723" name="n_1mainValue【保健センター・保健所】&#10;一人当たり面積"/>
        <xdr:cNvSpPr txBox="1"/>
      </xdr:nvSpPr>
      <xdr:spPr>
        <a:xfrm>
          <a:off x="210757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164914</xdr:rowOff>
    </xdr:from>
    <xdr:ext cx="469744" cy="259045"/>
    <xdr:sp macro="" textlink="">
      <xdr:nvSpPr>
        <xdr:cNvPr id="724" name="n_2mainValue【保健センター・保健所】&#10;一人当たり面積"/>
        <xdr:cNvSpPr txBox="1"/>
      </xdr:nvSpPr>
      <xdr:spPr>
        <a:xfrm>
          <a:off x="20199427" y="1096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165371</xdr:rowOff>
    </xdr:from>
    <xdr:ext cx="469744" cy="259045"/>
    <xdr:sp macro="" textlink="">
      <xdr:nvSpPr>
        <xdr:cNvPr id="725" name="n_3mainValue【保健センター・保健所】&#10;一人当たり面積"/>
        <xdr:cNvSpPr txBox="1"/>
      </xdr:nvSpPr>
      <xdr:spPr>
        <a:xfrm>
          <a:off x="19310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165828</xdr:rowOff>
    </xdr:from>
    <xdr:ext cx="469744" cy="259045"/>
    <xdr:sp macro="" textlink="">
      <xdr:nvSpPr>
        <xdr:cNvPr id="726" name="n_4mainValue【保健センター・保健所】&#10;一人当たり面積"/>
        <xdr:cNvSpPr txBox="1"/>
      </xdr:nvSpPr>
      <xdr:spPr>
        <a:xfrm>
          <a:off x="18421427" y="1096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5" name="テキスト ボックス 7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6" name="直線コネクタ 7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7" name="テキスト ボックス 7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8" name="直線コネクタ 7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9" name="テキスト ボックス 7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40" name="直線コネクタ 7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1" name="テキスト ボックス 7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2" name="直線コネクタ 7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3" name="テキスト ボックス 7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4" name="直線コネクタ 7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5" name="テキスト ボックス 7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6" name="直線コネクタ 7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7" name="テキスト ボックス 7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8" name="直線コネクタ 7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9" name="テキスト ボックス 7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0" name="直線コネクタ 7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52" name="直線コネクタ 751"/>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4" name="直線コネクタ 7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55"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56" name="直線コネクタ 755"/>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757" name="【消防施設】&#10;有形固定資産減価償却率平均値テキスト"/>
        <xdr:cNvSpPr txBox="1"/>
      </xdr:nvSpPr>
      <xdr:spPr>
        <a:xfrm>
          <a:off x="16357600" y="1415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758" name="フローチャート: 判断 757"/>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9" name="フローチャート: 判断 758"/>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60" name="フローチャート: 判断 75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61" name="フローチャート: 判断 760"/>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762" name="フローチャート: 判断 761"/>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768" name="楕円 767"/>
        <xdr:cNvSpPr/>
      </xdr:nvSpPr>
      <xdr:spPr>
        <a:xfrm>
          <a:off x="16268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162033</xdr:rowOff>
    </xdr:from>
    <xdr:ext cx="405111" cy="259045"/>
    <xdr:sp macro="" textlink="">
      <xdr:nvSpPr>
        <xdr:cNvPr id="769" name="【消防施設】&#10;有形固定資産減価償却率該当値テキスト"/>
        <xdr:cNvSpPr txBox="1"/>
      </xdr:nvSpPr>
      <xdr:spPr>
        <a:xfrm>
          <a:off x="163576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770" name="楕円 769"/>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82</xdr:row>
      <xdr:rowOff>18506</xdr:rowOff>
    </xdr:to>
    <xdr:cxnSp macro="">
      <xdr:nvCxnSpPr>
        <xdr:cNvPr id="771" name="直線コネクタ 770"/>
        <xdr:cNvCxnSpPr/>
      </xdr:nvCxnSpPr>
      <xdr:spPr>
        <a:xfrm>
          <a:off x="15481300" y="14023521"/>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95069</xdr:rowOff>
    </xdr:from>
    <xdr:to>
      <xdr:col>76</xdr:col>
      <xdr:colOff>165100</xdr:colOff>
      <xdr:row>82</xdr:row>
      <xdr:rowOff>25219</xdr:rowOff>
    </xdr:to>
    <xdr:sp macro="" textlink="">
      <xdr:nvSpPr>
        <xdr:cNvPr id="772" name="楕円 771"/>
        <xdr:cNvSpPr/>
      </xdr:nvSpPr>
      <xdr:spPr>
        <a:xfrm>
          <a:off x="14541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81</xdr:row>
      <xdr:rowOff>145869</xdr:rowOff>
    </xdr:to>
    <xdr:cxnSp macro="">
      <xdr:nvCxnSpPr>
        <xdr:cNvPr id="773" name="直線コネクタ 772"/>
        <xdr:cNvCxnSpPr/>
      </xdr:nvCxnSpPr>
      <xdr:spPr>
        <a:xfrm flipV="1">
          <a:off x="14592300" y="1402352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74" name="楕円 773"/>
        <xdr:cNvSpPr/>
      </xdr:nvSpPr>
      <xdr:spPr>
        <a:xfrm>
          <a:off x="1365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81</xdr:row>
      <xdr:rowOff>145869</xdr:rowOff>
    </xdr:to>
    <xdr:cxnSp macro="">
      <xdr:nvCxnSpPr>
        <xdr:cNvPr id="775" name="直線コネクタ 774"/>
        <xdr:cNvCxnSpPr/>
      </xdr:nvCxnSpPr>
      <xdr:spPr>
        <a:xfrm>
          <a:off x="13703300" y="1402842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39551</xdr:rowOff>
    </xdr:from>
    <xdr:to>
      <xdr:col>67</xdr:col>
      <xdr:colOff>101600</xdr:colOff>
      <xdr:row>83</xdr:row>
      <xdr:rowOff>141151</xdr:rowOff>
    </xdr:to>
    <xdr:sp macro="" textlink="">
      <xdr:nvSpPr>
        <xdr:cNvPr id="776" name="楕円 775"/>
        <xdr:cNvSpPr/>
      </xdr:nvSpPr>
      <xdr:spPr>
        <a:xfrm>
          <a:off x="12763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140970</xdr:rowOff>
    </xdr:from>
    <xdr:to>
      <xdr:col>71</xdr:col>
      <xdr:colOff>177800</xdr:colOff>
      <xdr:row>83</xdr:row>
      <xdr:rowOff>90351</xdr:rowOff>
    </xdr:to>
    <xdr:cxnSp macro="">
      <xdr:nvCxnSpPr>
        <xdr:cNvPr id="777" name="直線コネクタ 776"/>
        <xdr:cNvCxnSpPr/>
      </xdr:nvCxnSpPr>
      <xdr:spPr>
        <a:xfrm flipV="1">
          <a:off x="12814300" y="14028420"/>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8"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779" name="n_2ave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80"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781" name="n_4aveValue【消防施設】&#10;有形固定資産減価償却率"/>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31948</xdr:rowOff>
    </xdr:from>
    <xdr:ext cx="405111" cy="259045"/>
    <xdr:sp macro="" textlink="">
      <xdr:nvSpPr>
        <xdr:cNvPr id="782" name="n_1mainValue【消防施設】&#10;有形固定資産減価償却率"/>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41746</xdr:rowOff>
    </xdr:from>
    <xdr:ext cx="405111" cy="259045"/>
    <xdr:sp macro="" textlink="">
      <xdr:nvSpPr>
        <xdr:cNvPr id="783" name="n_2mainValue【消防施設】&#10;有形固定資産減価償却率"/>
        <xdr:cNvSpPr txBox="1"/>
      </xdr:nvSpPr>
      <xdr:spPr>
        <a:xfrm>
          <a:off x="14389744" y="1375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84" name="n_3mainValue【消防施設】&#10;有形固定資産減価償却率"/>
        <xdr:cNvSpPr txBox="1"/>
      </xdr:nvSpPr>
      <xdr:spPr>
        <a:xfrm>
          <a:off x="13500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132278</xdr:rowOff>
    </xdr:from>
    <xdr:ext cx="405111" cy="259045"/>
    <xdr:sp macro="" textlink="">
      <xdr:nvSpPr>
        <xdr:cNvPr id="785" name="n_4mainValue【消防施設】&#10;有形固定資産減価償却率"/>
        <xdr:cNvSpPr txBox="1"/>
      </xdr:nvSpPr>
      <xdr:spPr>
        <a:xfrm>
          <a:off x="12611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6" name="直線コネクタ 7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7" name="テキスト ボックス 7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8" name="直線コネクタ 7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9" name="テキスト ボックス 7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0" name="直線コネクタ 7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1" name="テキスト ボックス 8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2" name="直線コネクタ 8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3" name="テキスト ボックス 8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807" name="直線コネクタ 806"/>
        <xdr:cNvCxnSpPr/>
      </xdr:nvCxnSpPr>
      <xdr:spPr>
        <a:xfrm flipV="1">
          <a:off x="22160864" y="1360322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808" name="【消防施設】&#10;一人当たり面積最小値テキスト"/>
        <xdr:cNvSpPr txBox="1"/>
      </xdr:nvSpPr>
      <xdr:spPr>
        <a:xfrm>
          <a:off x="22199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809" name="直線コネクタ 808"/>
        <xdr:cNvCxnSpPr/>
      </xdr:nvCxnSpPr>
      <xdr:spPr>
        <a:xfrm>
          <a:off x="22072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810" name="【消防施設】&#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811" name="直線コネクタ 810"/>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812" name="【消防施設】&#10;一人当たり面積平均値テキスト"/>
        <xdr:cNvSpPr txBox="1"/>
      </xdr:nvSpPr>
      <xdr:spPr>
        <a:xfrm>
          <a:off x="22199600" y="1422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813" name="フローチャート: 判断 812"/>
        <xdr:cNvSpPr/>
      </xdr:nvSpPr>
      <xdr:spPr>
        <a:xfrm>
          <a:off x="221107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814" name="フローチャート: 判断 813"/>
        <xdr:cNvSpPr/>
      </xdr:nvSpPr>
      <xdr:spPr>
        <a:xfrm>
          <a:off x="21272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815" name="フローチャート: 判断 814"/>
        <xdr:cNvSpPr/>
      </xdr:nvSpPr>
      <xdr:spPr>
        <a:xfrm>
          <a:off x="20383500" y="144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816" name="フローチャート: 判断 815"/>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7" name="フローチャート: 判断 816"/>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823" name="楕円 822"/>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824" name="【消防施設】&#10;一人当たり面積該当値テキスト"/>
        <xdr:cNvSpPr txBox="1"/>
      </xdr:nvSpPr>
      <xdr:spPr>
        <a:xfrm>
          <a:off x="22199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825" name="楕円 824"/>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147828</xdr:rowOff>
    </xdr:to>
    <xdr:cxnSp macro="">
      <xdr:nvCxnSpPr>
        <xdr:cNvPr id="826" name="直線コネクタ 825"/>
        <xdr:cNvCxnSpPr/>
      </xdr:nvCxnSpPr>
      <xdr:spPr>
        <a:xfrm flipV="1">
          <a:off x="21323300" y="145427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827" name="楕円 826"/>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156972</xdr:rowOff>
    </xdr:to>
    <xdr:cxnSp macro="">
      <xdr:nvCxnSpPr>
        <xdr:cNvPr id="828" name="直線コネクタ 827"/>
        <xdr:cNvCxnSpPr/>
      </xdr:nvCxnSpPr>
      <xdr:spPr>
        <a:xfrm flipV="1">
          <a:off x="20434300" y="14549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90170</xdr:rowOff>
    </xdr:from>
    <xdr:to>
      <xdr:col>102</xdr:col>
      <xdr:colOff>165100</xdr:colOff>
      <xdr:row>85</xdr:row>
      <xdr:rowOff>20320</xdr:rowOff>
    </xdr:to>
    <xdr:sp macro="" textlink="">
      <xdr:nvSpPr>
        <xdr:cNvPr id="829" name="楕円 828"/>
        <xdr:cNvSpPr/>
      </xdr:nvSpPr>
      <xdr:spPr>
        <a:xfrm>
          <a:off x="19494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140970</xdr:rowOff>
    </xdr:from>
    <xdr:to>
      <xdr:col>107</xdr:col>
      <xdr:colOff>50800</xdr:colOff>
      <xdr:row>84</xdr:row>
      <xdr:rowOff>156972</xdr:rowOff>
    </xdr:to>
    <xdr:cxnSp macro="">
      <xdr:nvCxnSpPr>
        <xdr:cNvPr id="830" name="直線コネクタ 829"/>
        <xdr:cNvCxnSpPr/>
      </xdr:nvCxnSpPr>
      <xdr:spPr>
        <a:xfrm>
          <a:off x="19545300" y="14542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133604</xdr:rowOff>
    </xdr:from>
    <xdr:to>
      <xdr:col>98</xdr:col>
      <xdr:colOff>38100</xdr:colOff>
      <xdr:row>85</xdr:row>
      <xdr:rowOff>63754</xdr:rowOff>
    </xdr:to>
    <xdr:sp macro="" textlink="">
      <xdr:nvSpPr>
        <xdr:cNvPr id="831" name="楕円 830"/>
        <xdr:cNvSpPr/>
      </xdr:nvSpPr>
      <xdr:spPr>
        <a:xfrm>
          <a:off x="18605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140970</xdr:rowOff>
    </xdr:from>
    <xdr:to>
      <xdr:col>102</xdr:col>
      <xdr:colOff>114300</xdr:colOff>
      <xdr:row>85</xdr:row>
      <xdr:rowOff>12954</xdr:rowOff>
    </xdr:to>
    <xdr:cxnSp macro="">
      <xdr:nvCxnSpPr>
        <xdr:cNvPr id="832" name="直線コネクタ 831"/>
        <xdr:cNvCxnSpPr/>
      </xdr:nvCxnSpPr>
      <xdr:spPr>
        <a:xfrm flipV="1">
          <a:off x="18656300" y="145427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833" name="n_1aveValue【消防施設】&#10;一人当たり面積"/>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834" name="n_2aveValue【消防施設】&#10;一人当たり面積"/>
        <xdr:cNvSpPr txBox="1"/>
      </xdr:nvSpPr>
      <xdr:spPr>
        <a:xfrm>
          <a:off x="20199427" y="1418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835"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6" name="n_4aveValue【消防施設】&#10;一人当たり面積"/>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837"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838" name="n_2main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11447</xdr:rowOff>
    </xdr:from>
    <xdr:ext cx="469744" cy="259045"/>
    <xdr:sp macro="" textlink="">
      <xdr:nvSpPr>
        <xdr:cNvPr id="839" name="n_3mainValue【消防施設】&#10;一人当たり面積"/>
        <xdr:cNvSpPr txBox="1"/>
      </xdr:nvSpPr>
      <xdr:spPr>
        <a:xfrm>
          <a:off x="19310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840" name="n_4mainValue【消防施設】&#10;一人当たり面積"/>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1" name="テキスト ボックス 860"/>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4" name="直線コネクタ 863"/>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5"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6" name="直線コネクタ 865"/>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7"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8" name="直線コネクタ 86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9" name="【庁舎】&#10;有形固定資産減価償却率平均値テキスト"/>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870" name="フローチャート: 判断 869"/>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71" name="フローチャート: 判断 870"/>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872" name="フローチャート: 判断 871"/>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873" name="フローチャート: 判断 872"/>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874" name="フローチャート: 判断 873"/>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27939</xdr:rowOff>
    </xdr:from>
    <xdr:to>
      <xdr:col>85</xdr:col>
      <xdr:colOff>177800</xdr:colOff>
      <xdr:row>103</xdr:row>
      <xdr:rowOff>129539</xdr:rowOff>
    </xdr:to>
    <xdr:sp macro="" textlink="">
      <xdr:nvSpPr>
        <xdr:cNvPr id="880" name="楕円 879"/>
        <xdr:cNvSpPr/>
      </xdr:nvSpPr>
      <xdr:spPr>
        <a:xfrm>
          <a:off x="16268700" y="1768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50816</xdr:rowOff>
    </xdr:from>
    <xdr:ext cx="405111" cy="259045"/>
    <xdr:sp macro="" textlink="">
      <xdr:nvSpPr>
        <xdr:cNvPr id="881" name="【庁舎】&#10;有形固定資産減価償却率該当値テキスト"/>
        <xdr:cNvSpPr txBox="1"/>
      </xdr:nvSpPr>
      <xdr:spPr>
        <a:xfrm>
          <a:off x="16357600"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1270</xdr:rowOff>
    </xdr:from>
    <xdr:to>
      <xdr:col>81</xdr:col>
      <xdr:colOff>101600</xdr:colOff>
      <xdr:row>103</xdr:row>
      <xdr:rowOff>102870</xdr:rowOff>
    </xdr:to>
    <xdr:sp macro="" textlink="">
      <xdr:nvSpPr>
        <xdr:cNvPr id="882" name="楕円 881"/>
        <xdr:cNvSpPr/>
      </xdr:nvSpPr>
      <xdr:spPr>
        <a:xfrm>
          <a:off x="15430500" y="176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52070</xdr:rowOff>
    </xdr:from>
    <xdr:to>
      <xdr:col>85</xdr:col>
      <xdr:colOff>127000</xdr:colOff>
      <xdr:row>103</xdr:row>
      <xdr:rowOff>78739</xdr:rowOff>
    </xdr:to>
    <xdr:cxnSp macro="">
      <xdr:nvCxnSpPr>
        <xdr:cNvPr id="883" name="直線コネクタ 882"/>
        <xdr:cNvCxnSpPr/>
      </xdr:nvCxnSpPr>
      <xdr:spPr>
        <a:xfrm>
          <a:off x="15481300" y="17711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147320</xdr:rowOff>
    </xdr:from>
    <xdr:to>
      <xdr:col>76</xdr:col>
      <xdr:colOff>165100</xdr:colOff>
      <xdr:row>103</xdr:row>
      <xdr:rowOff>77470</xdr:rowOff>
    </xdr:to>
    <xdr:sp macro="" textlink="">
      <xdr:nvSpPr>
        <xdr:cNvPr id="884" name="楕円 883"/>
        <xdr:cNvSpPr/>
      </xdr:nvSpPr>
      <xdr:spPr>
        <a:xfrm>
          <a:off x="14541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26670</xdr:rowOff>
    </xdr:from>
    <xdr:to>
      <xdr:col>81</xdr:col>
      <xdr:colOff>50800</xdr:colOff>
      <xdr:row>103</xdr:row>
      <xdr:rowOff>52070</xdr:rowOff>
    </xdr:to>
    <xdr:cxnSp macro="">
      <xdr:nvCxnSpPr>
        <xdr:cNvPr id="885" name="直線コネクタ 884"/>
        <xdr:cNvCxnSpPr/>
      </xdr:nvCxnSpPr>
      <xdr:spPr>
        <a:xfrm>
          <a:off x="14592300" y="176860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121920</xdr:rowOff>
    </xdr:from>
    <xdr:to>
      <xdr:col>72</xdr:col>
      <xdr:colOff>38100</xdr:colOff>
      <xdr:row>103</xdr:row>
      <xdr:rowOff>52070</xdr:rowOff>
    </xdr:to>
    <xdr:sp macro="" textlink="">
      <xdr:nvSpPr>
        <xdr:cNvPr id="886" name="楕円 885"/>
        <xdr:cNvSpPr/>
      </xdr:nvSpPr>
      <xdr:spPr>
        <a:xfrm>
          <a:off x="13652500" y="176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1270</xdr:rowOff>
    </xdr:from>
    <xdr:to>
      <xdr:col>76</xdr:col>
      <xdr:colOff>114300</xdr:colOff>
      <xdr:row>103</xdr:row>
      <xdr:rowOff>26670</xdr:rowOff>
    </xdr:to>
    <xdr:cxnSp macro="">
      <xdr:nvCxnSpPr>
        <xdr:cNvPr id="887" name="直線コネクタ 886"/>
        <xdr:cNvCxnSpPr/>
      </xdr:nvCxnSpPr>
      <xdr:spPr>
        <a:xfrm>
          <a:off x="13703300" y="176606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96520</xdr:rowOff>
    </xdr:from>
    <xdr:to>
      <xdr:col>67</xdr:col>
      <xdr:colOff>101600</xdr:colOff>
      <xdr:row>103</xdr:row>
      <xdr:rowOff>26670</xdr:rowOff>
    </xdr:to>
    <xdr:sp macro="" textlink="">
      <xdr:nvSpPr>
        <xdr:cNvPr id="888" name="楕円 887"/>
        <xdr:cNvSpPr/>
      </xdr:nvSpPr>
      <xdr:spPr>
        <a:xfrm>
          <a:off x="12763500" y="1758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147320</xdr:rowOff>
    </xdr:from>
    <xdr:to>
      <xdr:col>71</xdr:col>
      <xdr:colOff>177800</xdr:colOff>
      <xdr:row>103</xdr:row>
      <xdr:rowOff>1270</xdr:rowOff>
    </xdr:to>
    <xdr:cxnSp macro="">
      <xdr:nvCxnSpPr>
        <xdr:cNvPr id="889" name="直線コネクタ 888"/>
        <xdr:cNvCxnSpPr/>
      </xdr:nvCxnSpPr>
      <xdr:spPr>
        <a:xfrm>
          <a:off x="12814300" y="176352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90"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891" name="n_2aveValue【庁舎】&#10;有形固定資産減価償却率"/>
        <xdr:cNvSpPr txBox="1"/>
      </xdr:nvSpPr>
      <xdr:spPr>
        <a:xfrm>
          <a:off x="143897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892" name="n_3aveValue【庁舎】&#10;有形固定資産減価償却率"/>
        <xdr:cNvSpPr txBox="1"/>
      </xdr:nvSpPr>
      <xdr:spPr>
        <a:xfrm>
          <a:off x="13500744" y="1787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893" name="n_4aveValue【庁舎】&#10;有形固定資産減価償却率"/>
        <xdr:cNvSpPr txBox="1"/>
      </xdr:nvSpPr>
      <xdr:spPr>
        <a:xfrm>
          <a:off x="126117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119397</xdr:rowOff>
    </xdr:from>
    <xdr:ext cx="405111" cy="259045"/>
    <xdr:sp macro="" textlink="">
      <xdr:nvSpPr>
        <xdr:cNvPr id="894" name="n_1mainValue【庁舎】&#10;有形固定資産減価償却率"/>
        <xdr:cNvSpPr txBox="1"/>
      </xdr:nvSpPr>
      <xdr:spPr>
        <a:xfrm>
          <a:off x="15266044" y="17435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93997</xdr:rowOff>
    </xdr:from>
    <xdr:ext cx="405111" cy="259045"/>
    <xdr:sp macro="" textlink="">
      <xdr:nvSpPr>
        <xdr:cNvPr id="895" name="n_2mainValue【庁舎】&#10;有形固定資産減価償却率"/>
        <xdr:cNvSpPr txBox="1"/>
      </xdr:nvSpPr>
      <xdr:spPr>
        <a:xfrm>
          <a:off x="1438974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68597</xdr:rowOff>
    </xdr:from>
    <xdr:ext cx="405111" cy="259045"/>
    <xdr:sp macro="" textlink="">
      <xdr:nvSpPr>
        <xdr:cNvPr id="896" name="n_3mainValue【庁舎】&#10;有形固定資産減価償却率"/>
        <xdr:cNvSpPr txBox="1"/>
      </xdr:nvSpPr>
      <xdr:spPr>
        <a:xfrm>
          <a:off x="135007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43197</xdr:rowOff>
    </xdr:from>
    <xdr:ext cx="405111" cy="259045"/>
    <xdr:sp macro="" textlink="">
      <xdr:nvSpPr>
        <xdr:cNvPr id="897" name="n_4mainValue【庁舎】&#10;有形固定資産減価償却率"/>
        <xdr:cNvSpPr txBox="1"/>
      </xdr:nvSpPr>
      <xdr:spPr>
        <a:xfrm>
          <a:off x="12611744" y="1735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923" name="直線コネクタ 922"/>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924" name="【庁舎】&#10;一人当たり面積最小値テキスト"/>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925" name="直線コネクタ 924"/>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6" name="【庁舎】&#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7" name="直線コネクタ 926"/>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928" name="【庁舎】&#10;一人当たり面積平均値テキスト"/>
        <xdr:cNvSpPr txBox="1"/>
      </xdr:nvSpPr>
      <xdr:spPr>
        <a:xfrm>
          <a:off x="22199600" y="17899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929" name="フローチャート: 判断 928"/>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930" name="フローチャート: 判断 929"/>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31" name="フローチャート: 判断 930"/>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932" name="フローチャート: 判断 931"/>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933" name="フローチャート: 判断 932"/>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939" name="楕円 938"/>
        <xdr:cNvSpPr/>
      </xdr:nvSpPr>
      <xdr:spPr>
        <a:xfrm>
          <a:off x="221107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70775</xdr:rowOff>
    </xdr:from>
    <xdr:ext cx="469744" cy="259045"/>
    <xdr:sp macro="" textlink="">
      <xdr:nvSpPr>
        <xdr:cNvPr id="940" name="【庁舎】&#10;一人当たり面積該当値テキスト"/>
        <xdr:cNvSpPr txBox="1"/>
      </xdr:nvSpPr>
      <xdr:spPr>
        <a:xfrm>
          <a:off x="22199600" y="1807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941" name="楕円 940"/>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143148</xdr:rowOff>
    </xdr:from>
    <xdr:to>
      <xdr:col>116</xdr:col>
      <xdr:colOff>63500</xdr:colOff>
      <xdr:row>105</xdr:row>
      <xdr:rowOff>152944</xdr:rowOff>
    </xdr:to>
    <xdr:cxnSp macro="">
      <xdr:nvCxnSpPr>
        <xdr:cNvPr id="942" name="直線コネクタ 941"/>
        <xdr:cNvCxnSpPr/>
      </xdr:nvCxnSpPr>
      <xdr:spPr>
        <a:xfrm flipV="1">
          <a:off x="21323300" y="181453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110852</xdr:rowOff>
    </xdr:from>
    <xdr:to>
      <xdr:col>107</xdr:col>
      <xdr:colOff>101600</xdr:colOff>
      <xdr:row>106</xdr:row>
      <xdr:rowOff>41002</xdr:rowOff>
    </xdr:to>
    <xdr:sp macro="" textlink="">
      <xdr:nvSpPr>
        <xdr:cNvPr id="943" name="楕円 942"/>
        <xdr:cNvSpPr/>
      </xdr:nvSpPr>
      <xdr:spPr>
        <a:xfrm>
          <a:off x="20383500" y="181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152944</xdr:rowOff>
    </xdr:from>
    <xdr:to>
      <xdr:col>111</xdr:col>
      <xdr:colOff>177800</xdr:colOff>
      <xdr:row>105</xdr:row>
      <xdr:rowOff>161652</xdr:rowOff>
    </xdr:to>
    <xdr:cxnSp macro="">
      <xdr:nvCxnSpPr>
        <xdr:cNvPr id="944" name="直線コネクタ 943"/>
        <xdr:cNvCxnSpPr/>
      </xdr:nvCxnSpPr>
      <xdr:spPr>
        <a:xfrm flipV="1">
          <a:off x="20434300" y="18155194"/>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117384</xdr:rowOff>
    </xdr:from>
    <xdr:to>
      <xdr:col>102</xdr:col>
      <xdr:colOff>165100</xdr:colOff>
      <xdr:row>106</xdr:row>
      <xdr:rowOff>47534</xdr:rowOff>
    </xdr:to>
    <xdr:sp macro="" textlink="">
      <xdr:nvSpPr>
        <xdr:cNvPr id="945" name="楕円 944"/>
        <xdr:cNvSpPr/>
      </xdr:nvSpPr>
      <xdr:spPr>
        <a:xfrm>
          <a:off x="19494500" y="1811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161652</xdr:rowOff>
    </xdr:from>
    <xdr:to>
      <xdr:col>107</xdr:col>
      <xdr:colOff>50800</xdr:colOff>
      <xdr:row>105</xdr:row>
      <xdr:rowOff>168184</xdr:rowOff>
    </xdr:to>
    <xdr:cxnSp macro="">
      <xdr:nvCxnSpPr>
        <xdr:cNvPr id="946" name="直線コネクタ 945"/>
        <xdr:cNvCxnSpPr/>
      </xdr:nvCxnSpPr>
      <xdr:spPr>
        <a:xfrm flipV="1">
          <a:off x="19545300" y="181639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47" name="楕円 946"/>
        <xdr:cNvSpPr/>
      </xdr:nvSpPr>
      <xdr:spPr>
        <a:xfrm>
          <a:off x="18605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168184</xdr:rowOff>
    </xdr:from>
    <xdr:to>
      <xdr:col>102</xdr:col>
      <xdr:colOff>114300</xdr:colOff>
      <xdr:row>106</xdr:row>
      <xdr:rowOff>1088</xdr:rowOff>
    </xdr:to>
    <xdr:cxnSp macro="">
      <xdr:nvCxnSpPr>
        <xdr:cNvPr id="948" name="直線コネクタ 947"/>
        <xdr:cNvCxnSpPr/>
      </xdr:nvCxnSpPr>
      <xdr:spPr>
        <a:xfrm flipV="1">
          <a:off x="18656300" y="1817043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7456</xdr:rowOff>
    </xdr:from>
    <xdr:ext cx="469744" cy="259045"/>
    <xdr:sp macro="" textlink="">
      <xdr:nvSpPr>
        <xdr:cNvPr id="949" name="n_1aveValue【庁舎】&#10;一人当たり面積"/>
        <xdr:cNvSpPr txBox="1"/>
      </xdr:nvSpPr>
      <xdr:spPr>
        <a:xfrm>
          <a:off x="21075727" y="1783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950" name="n_2aveValue【庁舎】&#10;一人当たり面積"/>
        <xdr:cNvSpPr txBox="1"/>
      </xdr:nvSpPr>
      <xdr:spPr>
        <a:xfrm>
          <a:off x="20199427" y="1820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951" name="n_3aveValue【庁舎】&#10;一人当たり面積"/>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952" name="n_4aveValue【庁舎】&#10;一人当たり面積"/>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23421</xdr:rowOff>
    </xdr:from>
    <xdr:ext cx="469744" cy="259045"/>
    <xdr:sp macro="" textlink="">
      <xdr:nvSpPr>
        <xdr:cNvPr id="953" name="n_1main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954" name="n_2mainValue【庁舎】&#10;一人当たり面積"/>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38661</xdr:rowOff>
    </xdr:from>
    <xdr:ext cx="469744" cy="259045"/>
    <xdr:sp macro="" textlink="">
      <xdr:nvSpPr>
        <xdr:cNvPr id="955" name="n_3mainValue【庁舎】&#10;一人当たり面積"/>
        <xdr:cNvSpPr txBox="1"/>
      </xdr:nvSpPr>
      <xdr:spPr>
        <a:xfrm>
          <a:off x="19310427" y="1821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43015</xdr:rowOff>
    </xdr:from>
    <xdr:ext cx="469744" cy="259045"/>
    <xdr:sp macro="" textlink="">
      <xdr:nvSpPr>
        <xdr:cNvPr id="956" name="n_4mainValue【庁舎】&#10;一人当たり面積"/>
        <xdr:cNvSpPr txBox="1"/>
      </xdr:nvSpPr>
      <xdr:spPr>
        <a:xfrm>
          <a:off x="18421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体育館・プール、市民会館及び一般廃棄物処理施設において有形固定資産減価償却率が高い状況である。</a:t>
          </a:r>
          <a:endParaRPr lang="ja-JP" altLang="ja-JP" sz="1400">
            <a:effectLst/>
          </a:endParaRPr>
        </a:p>
        <a:p>
          <a:r>
            <a:rPr kumimoji="1" lang="ja-JP" altLang="ja-JP" sz="1100">
              <a:solidFill>
                <a:schemeClr val="dk1"/>
              </a:solidFill>
              <a:effectLst/>
              <a:latin typeface="+mn-lt"/>
              <a:ea typeface="+mn-ea"/>
              <a:cs typeface="+mn-cs"/>
            </a:rPr>
            <a:t>体育館と市民会館においては、</a:t>
          </a:r>
          <a:r>
            <a:rPr kumimoji="1" lang="ja-JP" altLang="en-US" sz="1100">
              <a:solidFill>
                <a:schemeClr val="dk1"/>
              </a:solidFill>
              <a:effectLst/>
              <a:latin typeface="+mn-lt"/>
              <a:ea typeface="+mn-ea"/>
              <a:cs typeface="+mn-cs"/>
            </a:rPr>
            <a:t>複合化施設を建設中であり、大幅に低下すると予想される。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一般廃棄物処理施設についても、近隣市町村と連携し広域化施設の建設を進めているため、今後低下していくと予想される。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その他施設について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、糸田町公共施設等総合管理計画を基本方針とする個別計画の策定を予定</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、その計画に基づいた維持補修等の管理を行っていく。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45671" y="4675414"/>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ポイントと</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主たる産業もなく大規模な企業もないため、財政基盤が弱く、類似団体より</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ポイント低くなっている。</a:t>
          </a:r>
          <a:endParaRPr lang="ja-JP" altLang="ja-JP" sz="1400">
            <a:effectLst/>
          </a:endParaRPr>
        </a:p>
        <a:p>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工業用地への</a:t>
          </a:r>
          <a:r>
            <a:rPr kumimoji="1" lang="ja-JP" altLang="ja-JP" sz="1100">
              <a:solidFill>
                <a:schemeClr val="dk1"/>
              </a:solidFill>
              <a:effectLst/>
              <a:latin typeface="+mn-lt"/>
              <a:ea typeface="+mn-ea"/>
              <a:cs typeface="+mn-cs"/>
            </a:rPr>
            <a:t>企業誘致や分譲地の早期販売に努める。</a:t>
          </a:r>
          <a:endParaRPr lang="ja-JP" altLang="ja-JP" sz="1400">
            <a:effectLst/>
          </a:endParaRPr>
        </a:p>
        <a:p>
          <a:r>
            <a:rPr kumimoji="1" lang="ja-JP" altLang="ja-JP" sz="1100">
              <a:solidFill>
                <a:schemeClr val="dk1"/>
              </a:solidFill>
              <a:effectLst/>
              <a:latin typeface="+mn-lt"/>
              <a:ea typeface="+mn-ea"/>
              <a:cs typeface="+mn-cs"/>
            </a:rPr>
            <a:t>　税収の確保に関しては、糸田町町税・使用料等徴収対策委員会のもと、</a:t>
          </a:r>
          <a:endParaRPr lang="ja-JP" altLang="ja-JP" sz="1400">
            <a:effectLst/>
          </a:endParaRPr>
        </a:p>
        <a:p>
          <a:r>
            <a:rPr kumimoji="1" lang="ja-JP" altLang="ja-JP" sz="1100">
              <a:solidFill>
                <a:schemeClr val="dk1"/>
              </a:solidFill>
              <a:effectLst/>
              <a:latin typeface="+mn-lt"/>
              <a:ea typeface="+mn-ea"/>
              <a:cs typeface="+mn-cs"/>
            </a:rPr>
            <a:t>全庁一丸となって、徴収強化を図っていく。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38705</xdr:rowOff>
    </xdr:to>
    <xdr:cxnSp macro="">
      <xdr:nvCxnSpPr>
        <xdr:cNvPr id="70" name="直線コネクタ 69"/>
        <xdr:cNvCxnSpPr/>
      </xdr:nvCxnSpPr>
      <xdr:spPr>
        <a:xfrm>
          <a:off x="4114800" y="75710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xdr:cNvCxnSpPr/>
      </xdr:nvCxnSpPr>
      <xdr:spPr>
        <a:xfrm>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38705</xdr:rowOff>
    </xdr:to>
    <xdr:cxnSp macro="">
      <xdr:nvCxnSpPr>
        <xdr:cNvPr id="79" name="直線コネクタ 78"/>
        <xdr:cNvCxnSpPr/>
      </xdr:nvCxnSpPr>
      <xdr:spPr>
        <a:xfrm flipV="1">
          <a:off x="1447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83" name="テキスト ボックス 82"/>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経常</a:t>
          </a:r>
          <a:r>
            <a:rPr kumimoji="1" lang="ja-JP" altLang="ja-JP" sz="1050">
              <a:solidFill>
                <a:schemeClr val="dk1"/>
              </a:solidFill>
              <a:effectLst/>
              <a:latin typeface="+mn-lt"/>
              <a:ea typeface="+mn-ea"/>
              <a:cs typeface="+mn-cs"/>
            </a:rPr>
            <a:t>収支比率は</a:t>
          </a:r>
          <a:r>
            <a:rPr kumimoji="1" lang="en-US" altLang="ja-JP" sz="1050">
              <a:solidFill>
                <a:schemeClr val="dk1"/>
              </a:solidFill>
              <a:effectLst/>
              <a:latin typeface="+mn-lt"/>
              <a:ea typeface="+mn-ea"/>
              <a:cs typeface="+mn-cs"/>
            </a:rPr>
            <a:t>93.6</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で</a:t>
          </a:r>
          <a:r>
            <a:rPr kumimoji="1" lang="ja-JP" altLang="ja-JP" sz="1050">
              <a:solidFill>
                <a:schemeClr val="dk1"/>
              </a:solidFill>
              <a:effectLst/>
              <a:latin typeface="+mn-lt"/>
              <a:ea typeface="+mn-ea"/>
              <a:cs typeface="+mn-cs"/>
            </a:rPr>
            <a:t>前年度</a:t>
          </a:r>
          <a:r>
            <a:rPr kumimoji="1" lang="ja-JP" altLang="en-US" sz="1050">
              <a:solidFill>
                <a:schemeClr val="dk1"/>
              </a:solidFill>
              <a:effectLst/>
              <a:latin typeface="+mn-lt"/>
              <a:ea typeface="+mn-ea"/>
              <a:cs typeface="+mn-cs"/>
            </a:rPr>
            <a:t>比▲</a:t>
          </a:r>
          <a:r>
            <a:rPr kumimoji="1" lang="en-US" altLang="ja-JP" sz="1050">
              <a:solidFill>
                <a:schemeClr val="dk1"/>
              </a:solidFill>
              <a:effectLst/>
              <a:latin typeface="+mn-lt"/>
              <a:ea typeface="+mn-ea"/>
              <a:cs typeface="+mn-cs"/>
            </a:rPr>
            <a:t>3.5</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とやや改善</a:t>
          </a:r>
          <a:r>
            <a:rPr kumimoji="1" lang="ja-JP" altLang="ja-JP" sz="1050">
              <a:solidFill>
                <a:schemeClr val="dk1"/>
              </a:solidFill>
              <a:effectLst/>
              <a:latin typeface="+mn-lt"/>
              <a:ea typeface="+mn-ea"/>
              <a:cs typeface="+mn-cs"/>
            </a:rPr>
            <a:t>している。歳入・歳出ともに増加しているが、歳入増加の影響が大きいのが主な要因である。</a:t>
          </a:r>
          <a:r>
            <a:rPr kumimoji="1" lang="ja-JP" altLang="en-US" sz="1050">
              <a:solidFill>
                <a:schemeClr val="dk1"/>
              </a:solidFill>
              <a:effectLst/>
              <a:latin typeface="+mn-lt"/>
              <a:ea typeface="+mn-ea"/>
              <a:cs typeface="+mn-cs"/>
            </a:rPr>
            <a:t>しかし</a:t>
          </a:r>
          <a:r>
            <a:rPr kumimoji="1" lang="ja-JP" altLang="ja-JP" sz="1050">
              <a:solidFill>
                <a:schemeClr val="dk1"/>
              </a:solidFill>
              <a:effectLst/>
              <a:latin typeface="+mn-lt"/>
              <a:ea typeface="+mn-ea"/>
              <a:cs typeface="+mn-cs"/>
            </a:rPr>
            <a:t>、類似団体平均に比べると</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ポイントも高く、財政構造の弾力性が少ない。全体事業の費用対効果を分析し、事業見直しなどによる経常収支比率のより一層の改善が求められる。</a:t>
          </a:r>
          <a:endParaRPr lang="ja-JP" altLang="ja-JP" sz="1050">
            <a:effectLst/>
          </a:endParaRPr>
        </a:p>
        <a:p>
          <a:endParaRPr kumimoji="1" lang="en-US" altLang="ja-JP" sz="1050">
            <a:solidFill>
              <a:schemeClr val="dk1"/>
            </a:solidFill>
            <a:effectLst/>
            <a:latin typeface="+mn-lt"/>
            <a:ea typeface="+mn-ea"/>
            <a:cs typeface="+mn-cs"/>
          </a:endParaRPr>
        </a:p>
        <a:p>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歳出増の主要因</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扶助費（要保護・準要保護補助金、出産祝金・育成奨励金）、物件費（原油価格高騰に伴う燃料・光熱水費等）など</a:t>
          </a:r>
          <a:endParaRPr kumimoji="1" lang="en-US" altLang="ja-JP" sz="1050">
            <a:solidFill>
              <a:schemeClr val="dk1"/>
            </a:solidFill>
            <a:effectLst/>
            <a:latin typeface="+mn-lt"/>
            <a:ea typeface="+mn-ea"/>
            <a:cs typeface="+mn-cs"/>
          </a:endParaRPr>
        </a:p>
        <a:p>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歳入増の主要因</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普通交付税（臨時経済対策費・臨時財政対策債償還基金費の再算定に伴う追加交付）、臨時財政対策債　など</a:t>
          </a:r>
          <a:endParaRPr kumimoji="1" lang="en-US" altLang="ja-JP" sz="105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66</xdr:row>
      <xdr:rowOff>63246</xdr:rowOff>
    </xdr:to>
    <xdr:cxnSp macro="">
      <xdr:nvCxnSpPr>
        <xdr:cNvPr id="131" name="直線コネクタ 130"/>
        <xdr:cNvCxnSpPr/>
      </xdr:nvCxnSpPr>
      <xdr:spPr>
        <a:xfrm flipV="1">
          <a:off x="4114800" y="1121003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63263</xdr:rowOff>
    </xdr:from>
    <xdr:ext cx="762000" cy="259045"/>
    <xdr:sp macro="" textlink="">
      <xdr:nvSpPr>
        <xdr:cNvPr id="132"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63246</xdr:rowOff>
    </xdr:to>
    <xdr:cxnSp macro="">
      <xdr:nvCxnSpPr>
        <xdr:cNvPr id="134" name="直線コネクタ 133"/>
        <xdr:cNvCxnSpPr/>
      </xdr:nvCxnSpPr>
      <xdr:spPr>
        <a:xfrm>
          <a:off x="3225800" y="1132103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5334</xdr:rowOff>
    </xdr:from>
    <xdr:to>
      <xdr:col>15</xdr:col>
      <xdr:colOff>82550</xdr:colOff>
      <xdr:row>66</xdr:row>
      <xdr:rowOff>14986</xdr:rowOff>
    </xdr:to>
    <xdr:cxnSp macro="">
      <xdr:nvCxnSpPr>
        <xdr:cNvPr id="137" name="直線コネクタ 136"/>
        <xdr:cNvCxnSpPr/>
      </xdr:nvCxnSpPr>
      <xdr:spPr>
        <a:xfrm flipV="1">
          <a:off x="2336800" y="113210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14986</xdr:rowOff>
    </xdr:to>
    <xdr:cxnSp macro="">
      <xdr:nvCxnSpPr>
        <xdr:cNvPr id="140" name="直線コネクタ 139"/>
        <xdr:cNvCxnSpPr/>
      </xdr:nvCxnSpPr>
      <xdr:spPr>
        <a:xfrm>
          <a:off x="1447800" y="1127760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14986</xdr:rowOff>
    </xdr:from>
    <xdr:to>
      <xdr:col>23</xdr:col>
      <xdr:colOff>184150</xdr:colOff>
      <xdr:row>65</xdr:row>
      <xdr:rowOff>116586</xdr:rowOff>
    </xdr:to>
    <xdr:sp macro="" textlink="">
      <xdr:nvSpPr>
        <xdr:cNvPr id="150" name="楕円 149"/>
        <xdr:cNvSpPr/>
      </xdr:nvSpPr>
      <xdr:spPr>
        <a:xfrm>
          <a:off x="49022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82313</xdr:rowOff>
    </xdr:from>
    <xdr:ext cx="762000" cy="259045"/>
    <xdr:sp macro="" textlink="">
      <xdr:nvSpPr>
        <xdr:cNvPr id="151" name="財政構造の弾力性該当値テキスト"/>
        <xdr:cNvSpPr txBox="1"/>
      </xdr:nvSpPr>
      <xdr:spPr>
        <a:xfrm>
          <a:off x="5041900" y="1105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2" name="楕円 151"/>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3" name="テキスト ボックス 152"/>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4" name="楕円 153"/>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5" name="テキスト ボックス 154"/>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135636</xdr:rowOff>
    </xdr:from>
    <xdr:to>
      <xdr:col>11</xdr:col>
      <xdr:colOff>82550</xdr:colOff>
      <xdr:row>66</xdr:row>
      <xdr:rowOff>65786</xdr:rowOff>
    </xdr:to>
    <xdr:sp macro="" textlink="">
      <xdr:nvSpPr>
        <xdr:cNvPr id="156" name="楕円 155"/>
        <xdr:cNvSpPr/>
      </xdr:nvSpPr>
      <xdr:spPr>
        <a:xfrm>
          <a:off x="2286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50563</xdr:rowOff>
    </xdr:from>
    <xdr:ext cx="762000" cy="259045"/>
    <xdr:sp macro="" textlink="">
      <xdr:nvSpPr>
        <xdr:cNvPr id="157" name="テキスト ボックス 156"/>
        <xdr:cNvSpPr txBox="1"/>
      </xdr:nvSpPr>
      <xdr:spPr>
        <a:xfrm>
          <a:off x="1955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8" name="楕円 157"/>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9" name="テキスト ボックス 158"/>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大型事業実施に伴う事業費支弁人件費への多額の振替が発生した影響により、決算統計上の人件費決算額は減少した。ただし、会計年度任用職員に係る人件費は前年度よりも増加しており、引き続き事務の効率化が求められている。</a:t>
          </a:r>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原油価格高騰に伴う燃料・光熱水費等の増などにより、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今後も引き続き経費削減に努める。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74321</xdr:rowOff>
    </xdr:from>
    <xdr:to>
      <xdr:col>23</xdr:col>
      <xdr:colOff>133350</xdr:colOff>
      <xdr:row>80</xdr:row>
      <xdr:rowOff>90181</xdr:rowOff>
    </xdr:to>
    <xdr:cxnSp macro="">
      <xdr:nvCxnSpPr>
        <xdr:cNvPr id="194" name="直線コネクタ 193"/>
        <xdr:cNvCxnSpPr/>
      </xdr:nvCxnSpPr>
      <xdr:spPr>
        <a:xfrm>
          <a:off x="4114800" y="13790321"/>
          <a:ext cx="838200" cy="1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49941</xdr:rowOff>
    </xdr:from>
    <xdr:to>
      <xdr:col>19</xdr:col>
      <xdr:colOff>133350</xdr:colOff>
      <xdr:row>80</xdr:row>
      <xdr:rowOff>74321</xdr:rowOff>
    </xdr:to>
    <xdr:cxnSp macro="">
      <xdr:nvCxnSpPr>
        <xdr:cNvPr id="197" name="直線コネクタ 196"/>
        <xdr:cNvCxnSpPr/>
      </xdr:nvCxnSpPr>
      <xdr:spPr>
        <a:xfrm>
          <a:off x="3225800" y="13765941"/>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37233</xdr:rowOff>
    </xdr:from>
    <xdr:to>
      <xdr:col>15</xdr:col>
      <xdr:colOff>82550</xdr:colOff>
      <xdr:row>80</xdr:row>
      <xdr:rowOff>49941</xdr:rowOff>
    </xdr:to>
    <xdr:cxnSp macro="">
      <xdr:nvCxnSpPr>
        <xdr:cNvPr id="200" name="直線コネクタ 199"/>
        <xdr:cNvCxnSpPr/>
      </xdr:nvCxnSpPr>
      <xdr:spPr>
        <a:xfrm>
          <a:off x="2336800" y="13753233"/>
          <a:ext cx="889000" cy="1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18512</xdr:rowOff>
    </xdr:from>
    <xdr:to>
      <xdr:col>11</xdr:col>
      <xdr:colOff>31750</xdr:colOff>
      <xdr:row>80</xdr:row>
      <xdr:rowOff>37233</xdr:rowOff>
    </xdr:to>
    <xdr:cxnSp macro="">
      <xdr:nvCxnSpPr>
        <xdr:cNvPr id="203" name="直線コネクタ 202"/>
        <xdr:cNvCxnSpPr/>
      </xdr:nvCxnSpPr>
      <xdr:spPr>
        <a:xfrm>
          <a:off x="1447800" y="13734512"/>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39381</xdr:rowOff>
    </xdr:from>
    <xdr:to>
      <xdr:col>23</xdr:col>
      <xdr:colOff>184150</xdr:colOff>
      <xdr:row>80</xdr:row>
      <xdr:rowOff>140981</xdr:rowOff>
    </xdr:to>
    <xdr:sp macro="" textlink="">
      <xdr:nvSpPr>
        <xdr:cNvPr id="213" name="楕円 212"/>
        <xdr:cNvSpPr/>
      </xdr:nvSpPr>
      <xdr:spPr>
        <a:xfrm>
          <a:off x="4902200" y="137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132108</xdr:rowOff>
    </xdr:from>
    <xdr:ext cx="762000" cy="259045"/>
    <xdr:sp macro="" textlink="">
      <xdr:nvSpPr>
        <xdr:cNvPr id="214" name="人件費・物件費等の状況該当値テキスト"/>
        <xdr:cNvSpPr txBox="1"/>
      </xdr:nvSpPr>
      <xdr:spPr>
        <a:xfrm>
          <a:off x="5041900" y="136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23521</xdr:rowOff>
    </xdr:from>
    <xdr:to>
      <xdr:col>19</xdr:col>
      <xdr:colOff>184150</xdr:colOff>
      <xdr:row>80</xdr:row>
      <xdr:rowOff>125121</xdr:rowOff>
    </xdr:to>
    <xdr:sp macro="" textlink="">
      <xdr:nvSpPr>
        <xdr:cNvPr id="215" name="楕円 214"/>
        <xdr:cNvSpPr/>
      </xdr:nvSpPr>
      <xdr:spPr>
        <a:xfrm>
          <a:off x="4064000" y="1373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135298</xdr:rowOff>
    </xdr:from>
    <xdr:ext cx="736600" cy="259045"/>
    <xdr:sp macro="" textlink="">
      <xdr:nvSpPr>
        <xdr:cNvPr id="216" name="テキスト ボックス 215"/>
        <xdr:cNvSpPr txBox="1"/>
      </xdr:nvSpPr>
      <xdr:spPr>
        <a:xfrm>
          <a:off x="3733800" y="1350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170591</xdr:rowOff>
    </xdr:from>
    <xdr:to>
      <xdr:col>15</xdr:col>
      <xdr:colOff>133350</xdr:colOff>
      <xdr:row>80</xdr:row>
      <xdr:rowOff>100741</xdr:rowOff>
    </xdr:to>
    <xdr:sp macro="" textlink="">
      <xdr:nvSpPr>
        <xdr:cNvPr id="217" name="楕円 216"/>
        <xdr:cNvSpPr/>
      </xdr:nvSpPr>
      <xdr:spPr>
        <a:xfrm>
          <a:off x="3175000" y="137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110918</xdr:rowOff>
    </xdr:from>
    <xdr:ext cx="762000" cy="259045"/>
    <xdr:sp macro="" textlink="">
      <xdr:nvSpPr>
        <xdr:cNvPr id="218" name="テキスト ボックス 217"/>
        <xdr:cNvSpPr txBox="1"/>
      </xdr:nvSpPr>
      <xdr:spPr>
        <a:xfrm>
          <a:off x="2844800" y="1348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157883</xdr:rowOff>
    </xdr:from>
    <xdr:to>
      <xdr:col>11</xdr:col>
      <xdr:colOff>82550</xdr:colOff>
      <xdr:row>80</xdr:row>
      <xdr:rowOff>88033</xdr:rowOff>
    </xdr:to>
    <xdr:sp macro="" textlink="">
      <xdr:nvSpPr>
        <xdr:cNvPr id="219" name="楕円 218"/>
        <xdr:cNvSpPr/>
      </xdr:nvSpPr>
      <xdr:spPr>
        <a:xfrm>
          <a:off x="2286000" y="1370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98210</xdr:rowOff>
    </xdr:from>
    <xdr:ext cx="762000" cy="259045"/>
    <xdr:sp macro="" textlink="">
      <xdr:nvSpPr>
        <xdr:cNvPr id="220" name="テキスト ボックス 219"/>
        <xdr:cNvSpPr txBox="1"/>
      </xdr:nvSpPr>
      <xdr:spPr>
        <a:xfrm>
          <a:off x="1955800" y="1347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139162</xdr:rowOff>
    </xdr:from>
    <xdr:to>
      <xdr:col>7</xdr:col>
      <xdr:colOff>31750</xdr:colOff>
      <xdr:row>80</xdr:row>
      <xdr:rowOff>69312</xdr:rowOff>
    </xdr:to>
    <xdr:sp macro="" textlink="">
      <xdr:nvSpPr>
        <xdr:cNvPr id="221" name="楕円 220"/>
        <xdr:cNvSpPr/>
      </xdr:nvSpPr>
      <xdr:spPr>
        <a:xfrm>
          <a:off x="1397000" y="1368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79489</xdr:rowOff>
    </xdr:from>
    <xdr:ext cx="762000" cy="259045"/>
    <xdr:sp macro="" textlink="">
      <xdr:nvSpPr>
        <xdr:cNvPr id="222" name="テキスト ボックス 221"/>
        <xdr:cNvSpPr txBox="1"/>
      </xdr:nvSpPr>
      <xdr:spPr>
        <a:xfrm>
          <a:off x="1066800" y="1345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給与体制に関しては国に準拠している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新規採用を抑制した年代が管理職に該当する年代であるため、高卒・大卒職員が国・類似団体よりも若く昇格し、指数を押し上げる要因とな</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ポイント高い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86</xdr:row>
      <xdr:rowOff>161925</xdr:rowOff>
    </xdr:to>
    <xdr:cxnSp macro="">
      <xdr:nvCxnSpPr>
        <xdr:cNvPr id="260" name="直線コネクタ 259"/>
        <xdr:cNvCxnSpPr/>
      </xdr:nvCxnSpPr>
      <xdr:spPr>
        <a:xfrm>
          <a:off x="16179800" y="1490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86</xdr:row>
      <xdr:rowOff>161925</xdr:rowOff>
    </xdr:to>
    <xdr:cxnSp macro="">
      <xdr:nvCxnSpPr>
        <xdr:cNvPr id="263" name="直線コネクタ 262"/>
        <xdr:cNvCxnSpPr/>
      </xdr:nvCxnSpPr>
      <xdr:spPr>
        <a:xfrm>
          <a:off x="15290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86</xdr:row>
      <xdr:rowOff>161925</xdr:rowOff>
    </xdr:to>
    <xdr:cxnSp macro="">
      <xdr:nvCxnSpPr>
        <xdr:cNvPr id="266" name="直線コネクタ 265"/>
        <xdr:cNvCxnSpPr/>
      </xdr:nvCxnSpPr>
      <xdr:spPr>
        <a:xfrm>
          <a:off x="14401800" y="1490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161925</xdr:rowOff>
    </xdr:to>
    <xdr:cxnSp macro="">
      <xdr:nvCxnSpPr>
        <xdr:cNvPr id="269" name="直線コネクタ 268"/>
        <xdr:cNvCxnSpPr/>
      </xdr:nvCxnSpPr>
      <xdr:spPr>
        <a:xfrm>
          <a:off x="13512800" y="148060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9" name="楕円 278"/>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80" name="給与水準   （国との比較）該当値テキスト"/>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111125</xdr:rowOff>
    </xdr:from>
    <xdr:to>
      <xdr:col>77</xdr:col>
      <xdr:colOff>95250</xdr:colOff>
      <xdr:row>87</xdr:row>
      <xdr:rowOff>41275</xdr:rowOff>
    </xdr:to>
    <xdr:sp macro="" textlink="">
      <xdr:nvSpPr>
        <xdr:cNvPr id="281" name="楕円 280"/>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82" name="テキスト ボックス 28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3" name="楕円 282"/>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26052</xdr:rowOff>
    </xdr:from>
    <xdr:ext cx="762000" cy="259045"/>
    <xdr:sp macro="" textlink="">
      <xdr:nvSpPr>
        <xdr:cNvPr id="284" name="テキスト ボックス 283"/>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5" name="楕円 284"/>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6" name="テキスト ボックス 285"/>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7" name="楕円 286"/>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8" name="テキスト ボックス 287"/>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集中改革プランに基づく新規職員の抑制により職員削減を行ってきたため、類似団体より下回っている。近年、再任用職員のフルタイム希望者が多いこと、病気休職者育児休業職員の増加等による代替職員の新規採用により、職員数が増加しつつある。今後も適正な人事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9059</xdr:rowOff>
    </xdr:from>
    <xdr:to>
      <xdr:col>81</xdr:col>
      <xdr:colOff>44450</xdr:colOff>
      <xdr:row>62</xdr:row>
      <xdr:rowOff>28363</xdr:rowOff>
    </xdr:to>
    <xdr:cxnSp macro="">
      <xdr:nvCxnSpPr>
        <xdr:cNvPr id="323" name="直線コネクタ 322"/>
        <xdr:cNvCxnSpPr/>
      </xdr:nvCxnSpPr>
      <xdr:spPr>
        <a:xfrm>
          <a:off x="16179800" y="1063895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155575</xdr:rowOff>
    </xdr:from>
    <xdr:to>
      <xdr:col>77</xdr:col>
      <xdr:colOff>44450</xdr:colOff>
      <xdr:row>62</xdr:row>
      <xdr:rowOff>9059</xdr:rowOff>
    </xdr:to>
    <xdr:cxnSp macro="">
      <xdr:nvCxnSpPr>
        <xdr:cNvPr id="326" name="直線コネクタ 325"/>
        <xdr:cNvCxnSpPr/>
      </xdr:nvCxnSpPr>
      <xdr:spPr>
        <a:xfrm>
          <a:off x="15290800" y="10614025"/>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72729</xdr:rowOff>
    </xdr:from>
    <xdr:to>
      <xdr:col>72</xdr:col>
      <xdr:colOff>203200</xdr:colOff>
      <xdr:row>61</xdr:row>
      <xdr:rowOff>155575</xdr:rowOff>
    </xdr:to>
    <xdr:cxnSp macro="">
      <xdr:nvCxnSpPr>
        <xdr:cNvPr id="329" name="直線コネクタ 328"/>
        <xdr:cNvCxnSpPr/>
      </xdr:nvCxnSpPr>
      <xdr:spPr>
        <a:xfrm>
          <a:off x="14401800" y="10531179"/>
          <a:ext cx="889000" cy="8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72729</xdr:rowOff>
    </xdr:from>
    <xdr:to>
      <xdr:col>68</xdr:col>
      <xdr:colOff>152400</xdr:colOff>
      <xdr:row>61</xdr:row>
      <xdr:rowOff>75142</xdr:rowOff>
    </xdr:to>
    <xdr:cxnSp macro="">
      <xdr:nvCxnSpPr>
        <xdr:cNvPr id="332" name="直線コネクタ 331"/>
        <xdr:cNvCxnSpPr/>
      </xdr:nvCxnSpPr>
      <xdr:spPr>
        <a:xfrm flipV="1">
          <a:off x="13512800" y="1053117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42" name="楕円 341"/>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165540</xdr:rowOff>
    </xdr:from>
    <xdr:ext cx="762000" cy="259045"/>
    <xdr:sp macro="" textlink="">
      <xdr:nvSpPr>
        <xdr:cNvPr id="343" name="定員管理の状況該当値テキスト"/>
        <xdr:cNvSpPr txBox="1"/>
      </xdr:nvSpPr>
      <xdr:spPr>
        <a:xfrm>
          <a:off x="17106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129709</xdr:rowOff>
    </xdr:from>
    <xdr:to>
      <xdr:col>77</xdr:col>
      <xdr:colOff>95250</xdr:colOff>
      <xdr:row>62</xdr:row>
      <xdr:rowOff>59859</xdr:rowOff>
    </xdr:to>
    <xdr:sp macro="" textlink="">
      <xdr:nvSpPr>
        <xdr:cNvPr id="344" name="楕円 343"/>
        <xdr:cNvSpPr/>
      </xdr:nvSpPr>
      <xdr:spPr>
        <a:xfrm>
          <a:off x="16129000" y="105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70036</xdr:rowOff>
    </xdr:from>
    <xdr:ext cx="736600" cy="259045"/>
    <xdr:sp macro="" textlink="">
      <xdr:nvSpPr>
        <xdr:cNvPr id="345" name="テキスト ボックス 344"/>
        <xdr:cNvSpPr txBox="1"/>
      </xdr:nvSpPr>
      <xdr:spPr>
        <a:xfrm>
          <a:off x="15798800" y="1035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104775</xdr:rowOff>
    </xdr:from>
    <xdr:to>
      <xdr:col>73</xdr:col>
      <xdr:colOff>44450</xdr:colOff>
      <xdr:row>62</xdr:row>
      <xdr:rowOff>34925</xdr:rowOff>
    </xdr:to>
    <xdr:sp macro="" textlink="">
      <xdr:nvSpPr>
        <xdr:cNvPr id="346" name="楕円 345"/>
        <xdr:cNvSpPr/>
      </xdr:nvSpPr>
      <xdr:spPr>
        <a:xfrm>
          <a:off x="15240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47" name="テキスト ボックス 346"/>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21929</xdr:rowOff>
    </xdr:from>
    <xdr:to>
      <xdr:col>68</xdr:col>
      <xdr:colOff>203200</xdr:colOff>
      <xdr:row>61</xdr:row>
      <xdr:rowOff>123529</xdr:rowOff>
    </xdr:to>
    <xdr:sp macro="" textlink="">
      <xdr:nvSpPr>
        <xdr:cNvPr id="348" name="楕円 347"/>
        <xdr:cNvSpPr/>
      </xdr:nvSpPr>
      <xdr:spPr>
        <a:xfrm>
          <a:off x="14351000" y="104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133706</xdr:rowOff>
    </xdr:from>
    <xdr:ext cx="762000" cy="259045"/>
    <xdr:sp macro="" textlink="">
      <xdr:nvSpPr>
        <xdr:cNvPr id="349" name="テキスト ボックス 348"/>
        <xdr:cNvSpPr txBox="1"/>
      </xdr:nvSpPr>
      <xdr:spPr>
        <a:xfrm>
          <a:off x="14020800" y="1024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24342</xdr:rowOff>
    </xdr:from>
    <xdr:to>
      <xdr:col>64</xdr:col>
      <xdr:colOff>152400</xdr:colOff>
      <xdr:row>61</xdr:row>
      <xdr:rowOff>125942</xdr:rowOff>
    </xdr:to>
    <xdr:sp macro="" textlink="">
      <xdr:nvSpPr>
        <xdr:cNvPr id="350" name="楕円 349"/>
        <xdr:cNvSpPr/>
      </xdr:nvSpPr>
      <xdr:spPr>
        <a:xfrm>
          <a:off x="13462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136119</xdr:rowOff>
    </xdr:from>
    <xdr:ext cx="762000" cy="259045"/>
    <xdr:sp macro="" textlink="">
      <xdr:nvSpPr>
        <xdr:cNvPr id="351" name="テキスト ボックス 350"/>
        <xdr:cNvSpPr txBox="1"/>
      </xdr:nvSpPr>
      <xdr:spPr>
        <a:xfrm>
          <a:off x="13131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過去において失業対策事業、地域改善事業など多額の地方債を発行してきたため、公債費負担が大きい。近年、新規発行を抑制し、実質公債費比率の低下に努めてきたため横ばいであるが、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備蓄倉庫建設</a:t>
          </a:r>
          <a:r>
            <a:rPr kumimoji="1" lang="ja-JP" altLang="ja-JP" sz="1100">
              <a:solidFill>
                <a:schemeClr val="dk1"/>
              </a:solidFill>
              <a:effectLst/>
              <a:latin typeface="+mn-lt"/>
              <a:ea typeface="+mn-ea"/>
              <a:cs typeface="+mn-cs"/>
            </a:rPr>
            <a:t>事業分</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が開始した。今後は、防災行政無線デジタル化事業、町営住宅建替事業、町民体育館等統合文化施設（仮称）建設事業等に伴う起債の償還が開始予定のため、新規発行の抑制に努めていくと同時に、計画的に繰上償還を実施し、公債費比率を抑え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28194</xdr:rowOff>
    </xdr:from>
    <xdr:to>
      <xdr:col>81</xdr:col>
      <xdr:colOff>44450</xdr:colOff>
      <xdr:row>39</xdr:row>
      <xdr:rowOff>47498</xdr:rowOff>
    </xdr:to>
    <xdr:cxnSp macro="">
      <xdr:nvCxnSpPr>
        <xdr:cNvPr id="383" name="直線コネクタ 382"/>
        <xdr:cNvCxnSpPr/>
      </xdr:nvCxnSpPr>
      <xdr:spPr>
        <a:xfrm>
          <a:off x="16179800" y="67147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28194</xdr:rowOff>
    </xdr:from>
    <xdr:to>
      <xdr:col>77</xdr:col>
      <xdr:colOff>44450</xdr:colOff>
      <xdr:row>39</xdr:row>
      <xdr:rowOff>37846</xdr:rowOff>
    </xdr:to>
    <xdr:cxnSp macro="">
      <xdr:nvCxnSpPr>
        <xdr:cNvPr id="386" name="直線コネクタ 385"/>
        <xdr:cNvCxnSpPr/>
      </xdr:nvCxnSpPr>
      <xdr:spPr>
        <a:xfrm flipV="1">
          <a:off x="15290800" y="671474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37846</xdr:rowOff>
    </xdr:from>
    <xdr:to>
      <xdr:col>72</xdr:col>
      <xdr:colOff>203200</xdr:colOff>
      <xdr:row>39</xdr:row>
      <xdr:rowOff>76454</xdr:rowOff>
    </xdr:to>
    <xdr:cxnSp macro="">
      <xdr:nvCxnSpPr>
        <xdr:cNvPr id="389" name="直線コネクタ 388"/>
        <xdr:cNvCxnSpPr/>
      </xdr:nvCxnSpPr>
      <xdr:spPr>
        <a:xfrm flipV="1">
          <a:off x="14401800" y="67243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76454</xdr:rowOff>
    </xdr:from>
    <xdr:to>
      <xdr:col>68</xdr:col>
      <xdr:colOff>152400</xdr:colOff>
      <xdr:row>39</xdr:row>
      <xdr:rowOff>144018</xdr:rowOff>
    </xdr:to>
    <xdr:cxnSp macro="">
      <xdr:nvCxnSpPr>
        <xdr:cNvPr id="392" name="直線コネクタ 391"/>
        <xdr:cNvCxnSpPr/>
      </xdr:nvCxnSpPr>
      <xdr:spPr>
        <a:xfrm flipV="1">
          <a:off x="13512800" y="67630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402" name="楕円 401"/>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13225</xdr:rowOff>
    </xdr:from>
    <xdr:ext cx="762000" cy="259045"/>
    <xdr:sp macro="" textlink="">
      <xdr:nvSpPr>
        <xdr:cNvPr id="403"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148844</xdr:rowOff>
    </xdr:from>
    <xdr:to>
      <xdr:col>77</xdr:col>
      <xdr:colOff>95250</xdr:colOff>
      <xdr:row>39</xdr:row>
      <xdr:rowOff>78994</xdr:rowOff>
    </xdr:to>
    <xdr:sp macro="" textlink="">
      <xdr:nvSpPr>
        <xdr:cNvPr id="404" name="楕円 403"/>
        <xdr:cNvSpPr/>
      </xdr:nvSpPr>
      <xdr:spPr>
        <a:xfrm>
          <a:off x="161290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89171</xdr:rowOff>
    </xdr:from>
    <xdr:ext cx="736600" cy="259045"/>
    <xdr:sp macro="" textlink="">
      <xdr:nvSpPr>
        <xdr:cNvPr id="405" name="テキスト ボックス 404"/>
        <xdr:cNvSpPr txBox="1"/>
      </xdr:nvSpPr>
      <xdr:spPr>
        <a:xfrm>
          <a:off x="15798800" y="6432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158496</xdr:rowOff>
    </xdr:from>
    <xdr:to>
      <xdr:col>73</xdr:col>
      <xdr:colOff>44450</xdr:colOff>
      <xdr:row>39</xdr:row>
      <xdr:rowOff>88646</xdr:rowOff>
    </xdr:to>
    <xdr:sp macro="" textlink="">
      <xdr:nvSpPr>
        <xdr:cNvPr id="406" name="楕円 405"/>
        <xdr:cNvSpPr/>
      </xdr:nvSpPr>
      <xdr:spPr>
        <a:xfrm>
          <a:off x="15240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98823</xdr:rowOff>
    </xdr:from>
    <xdr:ext cx="762000" cy="259045"/>
    <xdr:sp macro="" textlink="">
      <xdr:nvSpPr>
        <xdr:cNvPr id="407" name="テキスト ボックス 406"/>
        <xdr:cNvSpPr txBox="1"/>
      </xdr:nvSpPr>
      <xdr:spPr>
        <a:xfrm>
          <a:off x="14909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8" name="楕円 407"/>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09" name="テキスト ボックス 408"/>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93218</xdr:rowOff>
    </xdr:from>
    <xdr:to>
      <xdr:col>64</xdr:col>
      <xdr:colOff>152400</xdr:colOff>
      <xdr:row>40</xdr:row>
      <xdr:rowOff>23368</xdr:rowOff>
    </xdr:to>
    <xdr:sp macro="" textlink="">
      <xdr:nvSpPr>
        <xdr:cNvPr id="410" name="楕円 409"/>
        <xdr:cNvSpPr/>
      </xdr:nvSpPr>
      <xdr:spPr>
        <a:xfrm>
          <a:off x="13462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33545</xdr:rowOff>
    </xdr:from>
    <xdr:ext cx="762000" cy="259045"/>
    <xdr:sp macro="" textlink="">
      <xdr:nvSpPr>
        <xdr:cNvPr id="411" name="テキスト ボックス 410"/>
        <xdr:cNvSpPr txBox="1"/>
      </xdr:nvSpPr>
      <xdr:spPr>
        <a:xfrm>
          <a:off x="13131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充当可能財源が将来負担額を上回っているため、将来負担率は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％（数値なし）である。地方債残高</a:t>
          </a:r>
          <a:r>
            <a:rPr kumimoji="1" lang="ja-JP" altLang="en-US" sz="1100">
              <a:solidFill>
                <a:schemeClr val="dk1"/>
              </a:solidFill>
              <a:effectLst/>
              <a:latin typeface="+mn-lt"/>
              <a:ea typeface="+mn-ea"/>
              <a:cs typeface="+mn-cs"/>
            </a:rPr>
            <a:t>等の増</a:t>
          </a:r>
          <a:r>
            <a:rPr kumimoji="1" lang="ja-JP" altLang="ja-JP" sz="1100">
              <a:solidFill>
                <a:schemeClr val="dk1"/>
              </a:solidFill>
              <a:effectLst/>
              <a:latin typeface="+mn-lt"/>
              <a:ea typeface="+mn-ea"/>
              <a:cs typeface="+mn-cs"/>
            </a:rPr>
            <a:t>により将来負担額は増加しているが、充当可能</a:t>
          </a:r>
          <a:r>
            <a:rPr kumimoji="1" lang="ja-JP" altLang="en-US" sz="1100">
              <a:solidFill>
                <a:schemeClr val="dk1"/>
              </a:solidFill>
              <a:effectLst/>
              <a:latin typeface="+mn-lt"/>
              <a:ea typeface="+mn-ea"/>
              <a:cs typeface="+mn-cs"/>
            </a:rPr>
            <a:t>特定歳入</a:t>
          </a:r>
          <a:r>
            <a:rPr kumimoji="1" lang="ja-JP" altLang="ja-JP" sz="1100">
              <a:solidFill>
                <a:schemeClr val="dk1"/>
              </a:solidFill>
              <a:effectLst/>
              <a:latin typeface="+mn-lt"/>
              <a:ea typeface="+mn-ea"/>
              <a:cs typeface="+mn-cs"/>
            </a:rPr>
            <a:t>も増加したため、充当可能財源等の増加額が将来負担額を上回っている。今後も後世への負担軽減に努めていく。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大型事業の実施に伴う事業費支弁人件費への振替に伴う減であり、一時的なものである。会計年度任用職員に係る人件費については前年度よりも増加しており、歳出全体に占める人件費の割合も類似団体を上回っている。引き続き事務の効率化が求められ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168910</xdr:rowOff>
    </xdr:from>
    <xdr:to>
      <xdr:col>24</xdr:col>
      <xdr:colOff>25400</xdr:colOff>
      <xdr:row>38</xdr:row>
      <xdr:rowOff>134620</xdr:rowOff>
    </xdr:to>
    <xdr:cxnSp macro="">
      <xdr:nvCxnSpPr>
        <xdr:cNvPr id="66" name="直線コネクタ 65"/>
        <xdr:cNvCxnSpPr/>
      </xdr:nvCxnSpPr>
      <xdr:spPr>
        <a:xfrm flipV="1">
          <a:off x="3987800" y="65125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38</xdr:row>
      <xdr:rowOff>134620</xdr:rowOff>
    </xdr:to>
    <xdr:cxnSp macro="">
      <xdr:nvCxnSpPr>
        <xdr:cNvPr id="69" name="直線コネクタ 68"/>
        <xdr:cNvCxnSpPr/>
      </xdr:nvCxnSpPr>
      <xdr:spPr>
        <a:xfrm>
          <a:off x="3098800" y="63373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85090</xdr:rowOff>
    </xdr:to>
    <xdr:cxnSp macro="">
      <xdr:nvCxnSpPr>
        <xdr:cNvPr id="72" name="直線コネクタ 71"/>
        <xdr:cNvCxnSpPr/>
      </xdr:nvCxnSpPr>
      <xdr:spPr>
        <a:xfrm flipV="1">
          <a:off x="2209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85090</xdr:rowOff>
    </xdr:to>
    <xdr:cxnSp macro="">
      <xdr:nvCxnSpPr>
        <xdr:cNvPr id="75" name="直線コネクタ 74"/>
        <xdr:cNvCxnSpPr/>
      </xdr:nvCxnSpPr>
      <xdr:spPr>
        <a:xfrm>
          <a:off x="1320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118110</xdr:rowOff>
    </xdr:from>
    <xdr:to>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90187</xdr:rowOff>
    </xdr:from>
    <xdr:ext cx="762000" cy="259045"/>
    <xdr:sp macro="" textlink="">
      <xdr:nvSpPr>
        <xdr:cNvPr id="86" name="人件費該当値テキスト"/>
        <xdr:cNvSpPr txBox="1"/>
      </xdr:nvSpPr>
      <xdr:spPr>
        <a:xfrm>
          <a:off x="4914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146067</xdr:rowOff>
    </xdr:from>
    <xdr:ext cx="762000" cy="259045"/>
    <xdr:sp macro="" textlink="">
      <xdr:nvSpPr>
        <xdr:cNvPr id="92" name="テキスト ボックス 91"/>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138447</xdr:rowOff>
    </xdr:from>
    <xdr:ext cx="762000" cy="259045"/>
    <xdr:sp macro="" textlink="">
      <xdr:nvSpPr>
        <xdr:cNvPr id="94" name="テキスト ボックス 93"/>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物件費については、近年横ばいの状態である。公共施設の管理において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直営が多く、委託料が低く抑えられているため類似団体平均より低い。今後は指定管理者制度を拡充するなど、コスト削減を図っていく。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58420</xdr:rowOff>
    </xdr:to>
    <xdr:cxnSp macro="">
      <xdr:nvCxnSpPr>
        <xdr:cNvPr id="124" name="直線コネクタ 123"/>
        <xdr:cNvCxnSpPr/>
      </xdr:nvCxnSpPr>
      <xdr:spPr>
        <a:xfrm>
          <a:off x="15671800" y="2792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17272</xdr:rowOff>
    </xdr:from>
    <xdr:to>
      <xdr:col>78</xdr:col>
      <xdr:colOff>69850</xdr:colOff>
      <xdr:row>16</xdr:row>
      <xdr:rowOff>49276</xdr:rowOff>
    </xdr:to>
    <xdr:cxnSp macro="">
      <xdr:nvCxnSpPr>
        <xdr:cNvPr id="127" name="直線コネクタ 126"/>
        <xdr:cNvCxnSpPr/>
      </xdr:nvCxnSpPr>
      <xdr:spPr>
        <a:xfrm>
          <a:off x="14782800" y="2760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17272</xdr:rowOff>
    </xdr:from>
    <xdr:to>
      <xdr:col>73</xdr:col>
      <xdr:colOff>180975</xdr:colOff>
      <xdr:row>16</xdr:row>
      <xdr:rowOff>85852</xdr:rowOff>
    </xdr:to>
    <xdr:cxnSp macro="">
      <xdr:nvCxnSpPr>
        <xdr:cNvPr id="130" name="直線コネクタ 129"/>
        <xdr:cNvCxnSpPr/>
      </xdr:nvCxnSpPr>
      <xdr:spPr>
        <a:xfrm flipV="1">
          <a:off x="13893800" y="2760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32" name="テキスト ボックス 131"/>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85852</xdr:rowOff>
    </xdr:to>
    <xdr:cxnSp macro="">
      <xdr:nvCxnSpPr>
        <xdr:cNvPr id="133" name="直線コネクタ 132"/>
        <xdr:cNvCxnSpPr/>
      </xdr:nvCxnSpPr>
      <xdr:spPr>
        <a:xfrm>
          <a:off x="13004800" y="2797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35" name="テキスト ボックス 134"/>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3" name="楕円 142"/>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4"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5" name="楕円 144"/>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6" name="テキスト ボックス 145"/>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137922</xdr:rowOff>
    </xdr:from>
    <xdr:to>
      <xdr:col>74</xdr:col>
      <xdr:colOff>31750</xdr:colOff>
      <xdr:row>16</xdr:row>
      <xdr:rowOff>68072</xdr:rowOff>
    </xdr:to>
    <xdr:sp macro="" textlink="">
      <xdr:nvSpPr>
        <xdr:cNvPr id="147" name="楕円 146"/>
        <xdr:cNvSpPr/>
      </xdr:nvSpPr>
      <xdr:spPr>
        <a:xfrm>
          <a:off x="14732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78249</xdr:rowOff>
    </xdr:from>
    <xdr:ext cx="762000" cy="259045"/>
    <xdr:sp macro="" textlink="">
      <xdr:nvSpPr>
        <xdr:cNvPr id="148" name="テキスト ボックス 147"/>
        <xdr:cNvSpPr txBox="1"/>
      </xdr:nvSpPr>
      <xdr:spPr>
        <a:xfrm>
          <a:off x="14401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49" name="楕円 148"/>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146829</xdr:rowOff>
    </xdr:from>
    <xdr:ext cx="762000" cy="259045"/>
    <xdr:sp macro="" textlink="">
      <xdr:nvSpPr>
        <xdr:cNvPr id="150" name="テキスト ボックス 149"/>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51" name="楕円 150"/>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2" name="テキスト ボックス 151"/>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a:t>
          </a:r>
          <a:r>
            <a:rPr kumimoji="1" lang="ja-JP" altLang="ja-JP" sz="1100">
              <a:solidFill>
                <a:schemeClr val="dk1"/>
              </a:solidFill>
              <a:effectLst/>
              <a:latin typeface="+mn-lt"/>
              <a:ea typeface="+mn-ea"/>
              <a:cs typeface="+mn-cs"/>
            </a:rPr>
            <a:t>いる。主な要因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要保護・準要保護児童生徒補助金や出産祝金・育成奨励金の増である。</a:t>
          </a:r>
          <a:r>
            <a:rPr kumimoji="1" lang="ja-JP" altLang="ja-JP" sz="1100">
              <a:solidFill>
                <a:schemeClr val="dk1"/>
              </a:solidFill>
              <a:effectLst/>
              <a:latin typeface="+mn-lt"/>
              <a:ea typeface="+mn-ea"/>
              <a:cs typeface="+mn-cs"/>
            </a:rPr>
            <a:t>障害者に対する更生医療や自立支援給付金の額が年々増加傾向であり、扶助費の給付適正化に取り組む。</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61685</xdr:rowOff>
    </xdr:from>
    <xdr:to>
      <xdr:col>24</xdr:col>
      <xdr:colOff>25400</xdr:colOff>
      <xdr:row>59</xdr:row>
      <xdr:rowOff>37193</xdr:rowOff>
    </xdr:to>
    <xdr:cxnSp macro="">
      <xdr:nvCxnSpPr>
        <xdr:cNvPr id="182" name="直線コネクタ 181"/>
        <xdr:cNvCxnSpPr/>
      </xdr:nvCxnSpPr>
      <xdr:spPr>
        <a:xfrm flipV="1">
          <a:off x="4826000" y="89770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9270</xdr:rowOff>
    </xdr:from>
    <xdr:ext cx="762000" cy="259045"/>
    <xdr:sp macro="" textlink="">
      <xdr:nvSpPr>
        <xdr:cNvPr id="183" name="扶助費最小値テキスト"/>
        <xdr:cNvSpPr txBox="1"/>
      </xdr:nvSpPr>
      <xdr:spPr>
        <a:xfrm>
          <a:off x="4914900" y="101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37193</xdr:rowOff>
    </xdr:from>
    <xdr:to>
      <xdr:col>24</xdr:col>
      <xdr:colOff>114300</xdr:colOff>
      <xdr:row>59</xdr:row>
      <xdr:rowOff>37193</xdr:rowOff>
    </xdr:to>
    <xdr:cxnSp macro="">
      <xdr:nvCxnSpPr>
        <xdr:cNvPr id="184" name="直線コネクタ 183"/>
        <xdr:cNvCxnSpPr/>
      </xdr:nvCxnSpPr>
      <xdr:spPr>
        <a:xfrm>
          <a:off x="4737100" y="10152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148062</xdr:rowOff>
    </xdr:from>
    <xdr:ext cx="762000" cy="259045"/>
    <xdr:sp macro="" textlink="">
      <xdr:nvSpPr>
        <xdr:cNvPr id="185" name="扶助費最大値テキスト"/>
        <xdr:cNvSpPr txBox="1"/>
      </xdr:nvSpPr>
      <xdr:spPr>
        <a:xfrm>
          <a:off x="4914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61685</xdr:rowOff>
    </xdr:from>
    <xdr:to>
      <xdr:col>24</xdr:col>
      <xdr:colOff>114300</xdr:colOff>
      <xdr:row>52</xdr:row>
      <xdr:rowOff>61685</xdr:rowOff>
    </xdr:to>
    <xdr:cxnSp macro="">
      <xdr:nvCxnSpPr>
        <xdr:cNvPr id="186" name="直線コネクタ 185"/>
        <xdr:cNvCxnSpPr/>
      </xdr:nvCxnSpPr>
      <xdr:spPr>
        <a:xfrm>
          <a:off x="4737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37193</xdr:rowOff>
    </xdr:to>
    <xdr:cxnSp macro="">
      <xdr:nvCxnSpPr>
        <xdr:cNvPr id="187" name="直線コネクタ 186"/>
        <xdr:cNvCxnSpPr/>
      </xdr:nvCxnSpPr>
      <xdr:spPr>
        <a:xfrm>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109055</xdr:rowOff>
    </xdr:from>
    <xdr:ext cx="762000" cy="259045"/>
    <xdr:sp macro="" textlink="">
      <xdr:nvSpPr>
        <xdr:cNvPr id="188" name="扶助費平均値テキスト"/>
        <xdr:cNvSpPr txBox="1"/>
      </xdr:nvSpPr>
      <xdr:spPr>
        <a:xfrm>
          <a:off x="4914900" y="919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189" name="フローチャート: 判断 188"/>
        <xdr:cNvSpPr/>
      </xdr:nvSpPr>
      <xdr:spPr>
        <a:xfrm>
          <a:off x="47752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61</xdr:row>
      <xdr:rowOff>102507</xdr:rowOff>
    </xdr:to>
    <xdr:cxnSp macro="">
      <xdr:nvCxnSpPr>
        <xdr:cNvPr id="190" name="直線コネクタ 189"/>
        <xdr:cNvCxnSpPr/>
      </xdr:nvCxnSpPr>
      <xdr:spPr>
        <a:xfrm flipV="1">
          <a:off x="3098800" y="101037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2722</xdr:rowOff>
    </xdr:from>
    <xdr:to>
      <xdr:col>20</xdr:col>
      <xdr:colOff>38100</xdr:colOff>
      <xdr:row>55</xdr:row>
      <xdr:rowOff>104322</xdr:rowOff>
    </xdr:to>
    <xdr:sp macro="" textlink="">
      <xdr:nvSpPr>
        <xdr:cNvPr id="191" name="フローチャート: 判断 190"/>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192" name="テキスト ボックス 191"/>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20865</xdr:rowOff>
    </xdr:from>
    <xdr:to>
      <xdr:col>15</xdr:col>
      <xdr:colOff>98425</xdr:colOff>
      <xdr:row>61</xdr:row>
      <xdr:rowOff>102507</xdr:rowOff>
    </xdr:to>
    <xdr:cxnSp macro="">
      <xdr:nvCxnSpPr>
        <xdr:cNvPr id="193" name="直線コネクタ 192"/>
        <xdr:cNvCxnSpPr/>
      </xdr:nvCxnSpPr>
      <xdr:spPr>
        <a:xfrm>
          <a:off x="2209800" y="10479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4" name="フローチャート: 判断 193"/>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195" name="テキスト ボックス 194"/>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20865</xdr:rowOff>
    </xdr:from>
    <xdr:to>
      <xdr:col>11</xdr:col>
      <xdr:colOff>9525</xdr:colOff>
      <xdr:row>61</xdr:row>
      <xdr:rowOff>37193</xdr:rowOff>
    </xdr:to>
    <xdr:cxnSp macro="">
      <xdr:nvCxnSpPr>
        <xdr:cNvPr id="196" name="直線コネクタ 195"/>
        <xdr:cNvCxnSpPr/>
      </xdr:nvCxnSpPr>
      <xdr:spPr>
        <a:xfrm flipV="1">
          <a:off x="1320800" y="10479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100693</xdr:rowOff>
    </xdr:from>
    <xdr:to>
      <xdr:col>11</xdr:col>
      <xdr:colOff>60325</xdr:colOff>
      <xdr:row>56</xdr:row>
      <xdr:rowOff>30843</xdr:rowOff>
    </xdr:to>
    <xdr:sp macro="" textlink="">
      <xdr:nvSpPr>
        <xdr:cNvPr id="197" name="フローチャート: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199" name="フローチャート: 判断 198"/>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0" name="テキスト ボックス 19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06" name="楕円 205"/>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66420</xdr:rowOff>
    </xdr:from>
    <xdr:ext cx="762000" cy="259045"/>
    <xdr:sp macro="" textlink="">
      <xdr:nvSpPr>
        <xdr:cNvPr id="207" name="扶助費該当値テキスト"/>
        <xdr:cNvSpPr txBox="1"/>
      </xdr:nvSpPr>
      <xdr:spPr>
        <a:xfrm>
          <a:off x="4914900" y="100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08" name="楕円 207"/>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09" name="テキスト ボックス 208"/>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51707</xdr:rowOff>
    </xdr:from>
    <xdr:to>
      <xdr:col>15</xdr:col>
      <xdr:colOff>149225</xdr:colOff>
      <xdr:row>61</xdr:row>
      <xdr:rowOff>153307</xdr:rowOff>
    </xdr:to>
    <xdr:sp macro="" textlink="">
      <xdr:nvSpPr>
        <xdr:cNvPr id="210" name="楕円 209"/>
        <xdr:cNvSpPr/>
      </xdr:nvSpPr>
      <xdr:spPr>
        <a:xfrm>
          <a:off x="3048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138084</xdr:rowOff>
    </xdr:from>
    <xdr:ext cx="762000" cy="259045"/>
    <xdr:sp macro="" textlink="">
      <xdr:nvSpPr>
        <xdr:cNvPr id="211" name="テキスト ボックス 210"/>
        <xdr:cNvSpPr txBox="1"/>
      </xdr:nvSpPr>
      <xdr:spPr>
        <a:xfrm>
          <a:off x="2717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141515</xdr:rowOff>
    </xdr:from>
    <xdr:to>
      <xdr:col>11</xdr:col>
      <xdr:colOff>60325</xdr:colOff>
      <xdr:row>61</xdr:row>
      <xdr:rowOff>71665</xdr:rowOff>
    </xdr:to>
    <xdr:sp macro="" textlink="">
      <xdr:nvSpPr>
        <xdr:cNvPr id="212" name="楕円 211"/>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56442</xdr:rowOff>
    </xdr:from>
    <xdr:ext cx="762000" cy="259045"/>
    <xdr:sp macro="" textlink="">
      <xdr:nvSpPr>
        <xdr:cNvPr id="213" name="テキスト ボックス 212"/>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157843</xdr:rowOff>
    </xdr:from>
    <xdr:to>
      <xdr:col>6</xdr:col>
      <xdr:colOff>171450</xdr:colOff>
      <xdr:row>61</xdr:row>
      <xdr:rowOff>87993</xdr:rowOff>
    </xdr:to>
    <xdr:sp macro="" textlink="">
      <xdr:nvSpPr>
        <xdr:cNvPr id="214" name="楕円 213"/>
        <xdr:cNvSpPr/>
      </xdr:nvSpPr>
      <xdr:spPr>
        <a:xfrm>
          <a:off x="1270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72770</xdr:rowOff>
    </xdr:from>
    <xdr:ext cx="762000" cy="259045"/>
    <xdr:sp macro="" textlink="">
      <xdr:nvSpPr>
        <xdr:cNvPr id="215" name="テキスト ボックス 214"/>
        <xdr:cNvSpPr txBox="1"/>
      </xdr:nvSpPr>
      <xdr:spPr>
        <a:xfrm>
          <a:off x="939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のは、繰出金の増加が主な要因である。医療費の増大に伴い、国民健康保険、後期高齢者医療、介護保険への繰出金が多くなっている。今後は、予防事業に重点を置き住民の健康維持の促進に努め、医療費の増加抑制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41" name="直線コネクタ 240"/>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4" name="その他最大値テキスト"/>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5" name="直線コネクタ 244"/>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53848</xdr:rowOff>
    </xdr:from>
    <xdr:to>
      <xdr:col>82</xdr:col>
      <xdr:colOff>107950</xdr:colOff>
      <xdr:row>59</xdr:row>
      <xdr:rowOff>1270</xdr:rowOff>
    </xdr:to>
    <xdr:cxnSp macro="">
      <xdr:nvCxnSpPr>
        <xdr:cNvPr id="246" name="直線コネクタ 245"/>
        <xdr:cNvCxnSpPr/>
      </xdr:nvCxnSpPr>
      <xdr:spPr>
        <a:xfrm flipV="1">
          <a:off x="15671800" y="99979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170451</xdr:rowOff>
    </xdr:from>
    <xdr:ext cx="762000" cy="259045"/>
    <xdr:sp macro="" textlink="">
      <xdr:nvSpPr>
        <xdr:cNvPr id="247" name="その他平均値テキスト"/>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8" name="フローチャート: 判断 247"/>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37846</xdr:rowOff>
    </xdr:to>
    <xdr:cxnSp macro="">
      <xdr:nvCxnSpPr>
        <xdr:cNvPr id="249" name="直線コネクタ 248"/>
        <xdr:cNvCxnSpPr/>
      </xdr:nvCxnSpPr>
      <xdr:spPr>
        <a:xfrm flipV="1">
          <a:off x="14782800" y="10116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50" name="フローチャート: 判断 249"/>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51" name="テキスト ボックス 250"/>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26416</xdr:rowOff>
    </xdr:from>
    <xdr:to>
      <xdr:col>73</xdr:col>
      <xdr:colOff>180975</xdr:colOff>
      <xdr:row>59</xdr:row>
      <xdr:rowOff>37846</xdr:rowOff>
    </xdr:to>
    <xdr:cxnSp macro="">
      <xdr:nvCxnSpPr>
        <xdr:cNvPr id="252" name="直線コネクタ 251"/>
        <xdr:cNvCxnSpPr/>
      </xdr:nvCxnSpPr>
      <xdr:spPr>
        <a:xfrm>
          <a:off x="13893800" y="99705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3" name="フローチャート: 判断 252"/>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87393</xdr:rowOff>
    </xdr:from>
    <xdr:ext cx="762000" cy="259045"/>
    <xdr:sp macro="" textlink="">
      <xdr:nvSpPr>
        <xdr:cNvPr id="254" name="テキスト ボックス 253"/>
        <xdr:cNvSpPr txBox="1"/>
      </xdr:nvSpPr>
      <xdr:spPr>
        <a:xfrm>
          <a:off x="14401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133858</xdr:rowOff>
    </xdr:from>
    <xdr:to>
      <xdr:col>69</xdr:col>
      <xdr:colOff>92075</xdr:colOff>
      <xdr:row>58</xdr:row>
      <xdr:rowOff>26416</xdr:rowOff>
    </xdr:to>
    <xdr:cxnSp macro="">
      <xdr:nvCxnSpPr>
        <xdr:cNvPr id="255" name="直線コネクタ 254"/>
        <xdr:cNvCxnSpPr/>
      </xdr:nvCxnSpPr>
      <xdr:spPr>
        <a:xfrm>
          <a:off x="13004800" y="9906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6" name="フローチャート: 判断 255"/>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87393</xdr:rowOff>
    </xdr:from>
    <xdr:ext cx="762000" cy="259045"/>
    <xdr:sp macro="" textlink="">
      <xdr:nvSpPr>
        <xdr:cNvPr id="257" name="テキスト ボックス 256"/>
        <xdr:cNvSpPr txBox="1"/>
      </xdr:nvSpPr>
      <xdr:spPr>
        <a:xfrm>
          <a:off x="13512800" y="968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8" name="フローチャート: 判断 257"/>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9" name="テキスト ボックス 258"/>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xdr:rowOff>
    </xdr:from>
    <xdr:to>
      <xdr:col>82</xdr:col>
      <xdr:colOff>158750</xdr:colOff>
      <xdr:row>58</xdr:row>
      <xdr:rowOff>104648</xdr:rowOff>
    </xdr:to>
    <xdr:sp macro="" textlink="">
      <xdr:nvSpPr>
        <xdr:cNvPr id="265" name="楕円 264"/>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146575</xdr:rowOff>
    </xdr:from>
    <xdr:ext cx="762000" cy="259045"/>
    <xdr:sp macro="" textlink="">
      <xdr:nvSpPr>
        <xdr:cNvPr id="266" name="その他該当値テキスト"/>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7" name="楕円 266"/>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8" name="テキスト ボックス 267"/>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158496</xdr:rowOff>
    </xdr:from>
    <xdr:to>
      <xdr:col>74</xdr:col>
      <xdr:colOff>31750</xdr:colOff>
      <xdr:row>59</xdr:row>
      <xdr:rowOff>88646</xdr:rowOff>
    </xdr:to>
    <xdr:sp macro="" textlink="">
      <xdr:nvSpPr>
        <xdr:cNvPr id="269" name="楕円 268"/>
        <xdr:cNvSpPr/>
      </xdr:nvSpPr>
      <xdr:spPr>
        <a:xfrm>
          <a:off x="147320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73423</xdr:rowOff>
    </xdr:from>
    <xdr:ext cx="762000" cy="259045"/>
    <xdr:sp macro="" textlink="">
      <xdr:nvSpPr>
        <xdr:cNvPr id="270" name="テキスト ボックス 269"/>
        <xdr:cNvSpPr txBox="1"/>
      </xdr:nvSpPr>
      <xdr:spPr>
        <a:xfrm>
          <a:off x="14401800" y="1018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147066</xdr:rowOff>
    </xdr:from>
    <xdr:to>
      <xdr:col>69</xdr:col>
      <xdr:colOff>142875</xdr:colOff>
      <xdr:row>58</xdr:row>
      <xdr:rowOff>77216</xdr:rowOff>
    </xdr:to>
    <xdr:sp macro="" textlink="">
      <xdr:nvSpPr>
        <xdr:cNvPr id="271" name="楕円 270"/>
        <xdr:cNvSpPr/>
      </xdr:nvSpPr>
      <xdr:spPr>
        <a:xfrm>
          <a:off x="13843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72" name="テキスト ボックス 271"/>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83058</xdr:rowOff>
    </xdr:from>
    <xdr:to>
      <xdr:col>65</xdr:col>
      <xdr:colOff>53975</xdr:colOff>
      <xdr:row>58</xdr:row>
      <xdr:rowOff>13208</xdr:rowOff>
    </xdr:to>
    <xdr:sp macro="" textlink="">
      <xdr:nvSpPr>
        <xdr:cNvPr id="273" name="楕円 272"/>
        <xdr:cNvSpPr/>
      </xdr:nvSpPr>
      <xdr:spPr>
        <a:xfrm>
          <a:off x="12954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23385</xdr:rowOff>
    </xdr:from>
    <xdr:ext cx="762000" cy="259045"/>
    <xdr:sp macro="" textlink="">
      <xdr:nvSpPr>
        <xdr:cNvPr id="274" name="テキスト ボックス 273"/>
        <xdr:cNvSpPr txBox="1"/>
      </xdr:nvSpPr>
      <xdr:spPr>
        <a:xfrm>
          <a:off x="12623800" y="962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類似団体平均を上回っているが、費用の約</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％が一部事務組合の運営費の負担金等で、本町だけでは削減することができない費用である。また、残りの費用の約</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％のうち、約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％を町立病院が占めている。町立病院の経営状況が苦しい中、今後も同様の状況が続く予想であるので、町立病院の経営改革による繰出金の縮減を求めていく。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9" name="直線コネクタ 298"/>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300"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301" name="直線コネクタ 300"/>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90424</xdr:rowOff>
    </xdr:from>
    <xdr:to>
      <xdr:col>82</xdr:col>
      <xdr:colOff>107950</xdr:colOff>
      <xdr:row>38</xdr:row>
      <xdr:rowOff>108712</xdr:rowOff>
    </xdr:to>
    <xdr:cxnSp macro="">
      <xdr:nvCxnSpPr>
        <xdr:cNvPr id="304" name="直線コネクタ 303"/>
        <xdr:cNvCxnSpPr/>
      </xdr:nvCxnSpPr>
      <xdr:spPr>
        <a:xfrm flipV="1">
          <a:off x="15671800" y="66055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5"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6" name="フローチャート: 判断 305"/>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108712</xdr:rowOff>
    </xdr:from>
    <xdr:to>
      <xdr:col>78</xdr:col>
      <xdr:colOff>69850</xdr:colOff>
      <xdr:row>38</xdr:row>
      <xdr:rowOff>127000</xdr:rowOff>
    </xdr:to>
    <xdr:cxnSp macro="">
      <xdr:nvCxnSpPr>
        <xdr:cNvPr id="307" name="直線コネクタ 306"/>
        <xdr:cNvCxnSpPr/>
      </xdr:nvCxnSpPr>
      <xdr:spPr>
        <a:xfrm flipV="1">
          <a:off x="14782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8" name="フローチャート: 判断 307"/>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9" name="テキスト ボックス 308"/>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38</xdr:row>
      <xdr:rowOff>131572</xdr:rowOff>
    </xdr:to>
    <xdr:cxnSp macro="">
      <xdr:nvCxnSpPr>
        <xdr:cNvPr id="310" name="直線コネクタ 309"/>
        <xdr:cNvCxnSpPr/>
      </xdr:nvCxnSpPr>
      <xdr:spPr>
        <a:xfrm flipV="1">
          <a:off x="13893800" y="6642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1" name="フローチャート: 判断 310"/>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2" name="テキスト ボックス 311"/>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122428</xdr:rowOff>
    </xdr:from>
    <xdr:to>
      <xdr:col>69</xdr:col>
      <xdr:colOff>92075</xdr:colOff>
      <xdr:row>38</xdr:row>
      <xdr:rowOff>131572</xdr:rowOff>
    </xdr:to>
    <xdr:cxnSp macro="">
      <xdr:nvCxnSpPr>
        <xdr:cNvPr id="313" name="直線コネクタ 312"/>
        <xdr:cNvCxnSpPr/>
      </xdr:nvCxnSpPr>
      <xdr:spPr>
        <a:xfrm>
          <a:off x="13004800" y="66375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4" name="フローチャート: 判断 313"/>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5" name="テキスト ボックス 314"/>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6" name="フローチャート: 判断 315"/>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7" name="テキスト ボックス 316"/>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39624</xdr:rowOff>
    </xdr:from>
    <xdr:to>
      <xdr:col>82</xdr:col>
      <xdr:colOff>158750</xdr:colOff>
      <xdr:row>38</xdr:row>
      <xdr:rowOff>141224</xdr:rowOff>
    </xdr:to>
    <xdr:sp macro="" textlink="">
      <xdr:nvSpPr>
        <xdr:cNvPr id="323" name="楕円 322"/>
        <xdr:cNvSpPr/>
      </xdr:nvSpPr>
      <xdr:spPr>
        <a:xfrm>
          <a:off x="16459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11701</xdr:rowOff>
    </xdr:from>
    <xdr:ext cx="762000" cy="259045"/>
    <xdr:sp macro="" textlink="">
      <xdr:nvSpPr>
        <xdr:cNvPr id="324" name="補助費等該当値テキスト"/>
        <xdr:cNvSpPr txBox="1"/>
      </xdr:nvSpPr>
      <xdr:spPr>
        <a:xfrm>
          <a:off x="16598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57912</xdr:rowOff>
    </xdr:from>
    <xdr:to>
      <xdr:col>78</xdr:col>
      <xdr:colOff>120650</xdr:colOff>
      <xdr:row>38</xdr:row>
      <xdr:rowOff>159512</xdr:rowOff>
    </xdr:to>
    <xdr:sp macro="" textlink="">
      <xdr:nvSpPr>
        <xdr:cNvPr id="325" name="楕円 324"/>
        <xdr:cNvSpPr/>
      </xdr:nvSpPr>
      <xdr:spPr>
        <a:xfrm>
          <a:off x="15621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144289</xdr:rowOff>
    </xdr:from>
    <xdr:ext cx="736600" cy="259045"/>
    <xdr:sp macro="" textlink="">
      <xdr:nvSpPr>
        <xdr:cNvPr id="326" name="テキスト ボックス 325"/>
        <xdr:cNvSpPr txBox="1"/>
      </xdr:nvSpPr>
      <xdr:spPr>
        <a:xfrm>
          <a:off x="15290800" y="6659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76200</xdr:rowOff>
    </xdr:from>
    <xdr:to>
      <xdr:col>74</xdr:col>
      <xdr:colOff>31750</xdr:colOff>
      <xdr:row>39</xdr:row>
      <xdr:rowOff>6350</xdr:rowOff>
    </xdr:to>
    <xdr:sp macro="" textlink="">
      <xdr:nvSpPr>
        <xdr:cNvPr id="327" name="楕円 326"/>
        <xdr:cNvSpPr/>
      </xdr:nvSpPr>
      <xdr:spPr>
        <a:xfrm>
          <a:off x="14732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162577</xdr:rowOff>
    </xdr:from>
    <xdr:ext cx="762000" cy="259045"/>
    <xdr:sp macro="" textlink="">
      <xdr:nvSpPr>
        <xdr:cNvPr id="328" name="テキスト ボックス 327"/>
        <xdr:cNvSpPr txBox="1"/>
      </xdr:nvSpPr>
      <xdr:spPr>
        <a:xfrm>
          <a:off x="14401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9" name="楕円 328"/>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30" name="テキスト ボックス 329"/>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71628</xdr:rowOff>
    </xdr:from>
    <xdr:to>
      <xdr:col>65</xdr:col>
      <xdr:colOff>53975</xdr:colOff>
      <xdr:row>39</xdr:row>
      <xdr:rowOff>1778</xdr:rowOff>
    </xdr:to>
    <xdr:sp macro="" textlink="">
      <xdr:nvSpPr>
        <xdr:cNvPr id="331" name="楕円 330"/>
        <xdr:cNvSpPr/>
      </xdr:nvSpPr>
      <xdr:spPr>
        <a:xfrm>
          <a:off x="12954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158005</xdr:rowOff>
    </xdr:from>
    <xdr:ext cx="762000" cy="259045"/>
    <xdr:sp macro="" textlink="">
      <xdr:nvSpPr>
        <xdr:cNvPr id="332" name="テキスト ボックス 331"/>
        <xdr:cNvSpPr txBox="1"/>
      </xdr:nvSpPr>
      <xdr:spPr>
        <a:xfrm>
          <a:off x="12623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過去において失業対策事業、地域改善事業など多額の地方債を発行してきたため、公債費負担が大きい。近年、新規発行を抑制し、実質公債費比率の低下に努めてきたため横ばいとなっているが、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備蓄倉庫建設事業分等の償還が開始した。今後は、防災行政無線デジタル化事業、町営住宅建設事業、町民体育館等統合文化施設（仮称）建設事業等に伴う起債の償還が開始予定のため、新規発行の抑制に努めていくと同時に、計画的に繰上償還を実施し、実質公債費比率を抑え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9" name="直線コネクタ 358"/>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60" name="公債費最小値テキスト"/>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61" name="直線コネクタ 360"/>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2"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3" name="直線コネクタ 362"/>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31750</xdr:rowOff>
    </xdr:to>
    <xdr:cxnSp macro="">
      <xdr:nvCxnSpPr>
        <xdr:cNvPr id="364" name="直線コネクタ 363"/>
        <xdr:cNvCxnSpPr/>
      </xdr:nvCxnSpPr>
      <xdr:spPr>
        <a:xfrm flipV="1">
          <a:off x="3987800" y="13042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5" name="公債費平均値テキスト"/>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6" name="フローチャート: 判断 365"/>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31750</xdr:rowOff>
    </xdr:to>
    <xdr:cxnSp macro="">
      <xdr:nvCxnSpPr>
        <xdr:cNvPr id="367" name="直線コネクタ 366"/>
        <xdr:cNvCxnSpPr/>
      </xdr:nvCxnSpPr>
      <xdr:spPr>
        <a:xfrm>
          <a:off x="3098800" y="1306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31750</xdr:rowOff>
    </xdr:to>
    <xdr:cxnSp macro="">
      <xdr:nvCxnSpPr>
        <xdr:cNvPr id="370" name="直線コネクタ 369"/>
        <xdr:cNvCxnSpPr/>
      </xdr:nvCxnSpPr>
      <xdr:spPr>
        <a:xfrm>
          <a:off x="2209800" y="130581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1" name="フローチャート: 判断 370"/>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2" name="テキスト ボックス 371"/>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27939</xdr:rowOff>
    </xdr:from>
    <xdr:to>
      <xdr:col>11</xdr:col>
      <xdr:colOff>9525</xdr:colOff>
      <xdr:row>76</xdr:row>
      <xdr:rowOff>46989</xdr:rowOff>
    </xdr:to>
    <xdr:cxnSp macro="">
      <xdr:nvCxnSpPr>
        <xdr:cNvPr id="373" name="直線コネクタ 372"/>
        <xdr:cNvCxnSpPr/>
      </xdr:nvCxnSpPr>
      <xdr:spPr>
        <a:xfrm flipV="1">
          <a:off x="1320800" y="130581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4" name="フローチャート: 判断 373"/>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5" name="テキスト ボックス 374"/>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6" name="フローチャート: 判断 375"/>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7" name="テキスト ボックス 376"/>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3" name="楕円 382"/>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84"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5" name="楕円 384"/>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6" name="テキスト ボックス 385"/>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152400</xdr:rowOff>
    </xdr:from>
    <xdr:to>
      <xdr:col>15</xdr:col>
      <xdr:colOff>149225</xdr:colOff>
      <xdr:row>76</xdr:row>
      <xdr:rowOff>82550</xdr:rowOff>
    </xdr:to>
    <xdr:sp macro="" textlink="">
      <xdr:nvSpPr>
        <xdr:cNvPr id="387" name="楕円 386"/>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92727</xdr:rowOff>
    </xdr:from>
    <xdr:ext cx="762000" cy="259045"/>
    <xdr:sp macro="" textlink="">
      <xdr:nvSpPr>
        <xdr:cNvPr id="388" name="テキスト ボックス 387"/>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148589</xdr:rowOff>
    </xdr:from>
    <xdr:to>
      <xdr:col>11</xdr:col>
      <xdr:colOff>60325</xdr:colOff>
      <xdr:row>76</xdr:row>
      <xdr:rowOff>78739</xdr:rowOff>
    </xdr:to>
    <xdr:sp macro="" textlink="">
      <xdr:nvSpPr>
        <xdr:cNvPr id="389" name="楕円 388"/>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88917</xdr:rowOff>
    </xdr:from>
    <xdr:ext cx="762000" cy="259045"/>
    <xdr:sp macro="" textlink="">
      <xdr:nvSpPr>
        <xdr:cNvPr id="390" name="テキスト ボックス 389"/>
        <xdr:cNvSpPr txBox="1"/>
      </xdr:nvSpPr>
      <xdr:spPr>
        <a:xfrm>
          <a:off x="1828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167639</xdr:rowOff>
    </xdr:from>
    <xdr:to>
      <xdr:col>6</xdr:col>
      <xdr:colOff>171450</xdr:colOff>
      <xdr:row>76</xdr:row>
      <xdr:rowOff>97789</xdr:rowOff>
    </xdr:to>
    <xdr:sp macro="" textlink="">
      <xdr:nvSpPr>
        <xdr:cNvPr id="391" name="楕円 390"/>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107967</xdr:rowOff>
    </xdr:from>
    <xdr:ext cx="762000" cy="259045"/>
    <xdr:sp macro="" textlink="">
      <xdr:nvSpPr>
        <xdr:cNvPr id="392" name="テキスト ボックス 391"/>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扶助費と補助費等が、類似団体を超えている。削減が難しい費目ではあるが、歳入総額を考慮しながら</a:t>
          </a:r>
          <a:r>
            <a:rPr kumimoji="1" lang="ja-JP" altLang="en-US" sz="1100">
              <a:solidFill>
                <a:schemeClr val="dk1"/>
              </a:solidFill>
              <a:effectLst/>
              <a:latin typeface="+mn-lt"/>
              <a:ea typeface="+mn-ea"/>
              <a:cs typeface="+mn-cs"/>
            </a:rPr>
            <a:t>抑制に努める。併せて</a:t>
          </a:r>
          <a:r>
            <a:rPr kumimoji="1" lang="ja-JP" altLang="ja-JP" sz="1100">
              <a:solidFill>
                <a:schemeClr val="dk1"/>
              </a:solidFill>
              <a:effectLst/>
              <a:latin typeface="+mn-lt"/>
              <a:ea typeface="+mn-ea"/>
              <a:cs typeface="+mn-cs"/>
            </a:rPr>
            <a:t>物件費等</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20" name="直線コネクタ 419"/>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21"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2" name="直線コネクタ 421"/>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4" name="直線コネクタ 42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92711</xdr:rowOff>
    </xdr:from>
    <xdr:to>
      <xdr:col>82</xdr:col>
      <xdr:colOff>107950</xdr:colOff>
      <xdr:row>80</xdr:row>
      <xdr:rowOff>35561</xdr:rowOff>
    </xdr:to>
    <xdr:cxnSp macro="">
      <xdr:nvCxnSpPr>
        <xdr:cNvPr id="425" name="直線コネクタ 424"/>
        <xdr:cNvCxnSpPr/>
      </xdr:nvCxnSpPr>
      <xdr:spPr>
        <a:xfrm flipV="1">
          <a:off x="15671800" y="136372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6" name="公債費以外平均値テキスト"/>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7" name="フローチャート: 判断 426"/>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35561</xdr:rowOff>
    </xdr:to>
    <xdr:cxnSp macro="">
      <xdr:nvCxnSpPr>
        <xdr:cNvPr id="428" name="直線コネクタ 427"/>
        <xdr:cNvCxnSpPr/>
      </xdr:nvCxnSpPr>
      <xdr:spPr>
        <a:xfrm>
          <a:off x="14782800" y="137058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9" name="フローチャート: 判断 428"/>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30" name="テキスト ボックス 429"/>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1270</xdr:rowOff>
    </xdr:to>
    <xdr:cxnSp macro="">
      <xdr:nvCxnSpPr>
        <xdr:cNvPr id="431" name="直線コネクタ 430"/>
        <xdr:cNvCxnSpPr/>
      </xdr:nvCxnSpPr>
      <xdr:spPr>
        <a:xfrm flipV="1">
          <a:off x="13893800" y="137058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2" name="フローチャート: 判断 431"/>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3" name="テキスト ボックス 432"/>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111761</xdr:rowOff>
    </xdr:from>
    <xdr:to>
      <xdr:col>69</xdr:col>
      <xdr:colOff>92075</xdr:colOff>
      <xdr:row>80</xdr:row>
      <xdr:rowOff>1270</xdr:rowOff>
    </xdr:to>
    <xdr:cxnSp macro="">
      <xdr:nvCxnSpPr>
        <xdr:cNvPr id="434" name="直線コネクタ 433"/>
        <xdr:cNvCxnSpPr/>
      </xdr:nvCxnSpPr>
      <xdr:spPr>
        <a:xfrm>
          <a:off x="13004800" y="13656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5" name="フローチャート: 判断 434"/>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6" name="テキスト ボックス 435"/>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7" name="フローチャート: 判断 436"/>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8" name="テキスト ボックス 437"/>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41911</xdr:rowOff>
    </xdr:from>
    <xdr:to>
      <xdr:col>82</xdr:col>
      <xdr:colOff>158750</xdr:colOff>
      <xdr:row>79</xdr:row>
      <xdr:rowOff>143511</xdr:rowOff>
    </xdr:to>
    <xdr:sp macro="" textlink="">
      <xdr:nvSpPr>
        <xdr:cNvPr id="444" name="楕円 443"/>
        <xdr:cNvSpPr/>
      </xdr:nvSpPr>
      <xdr:spPr>
        <a:xfrm>
          <a:off x="16459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13988</xdr:rowOff>
    </xdr:from>
    <xdr:ext cx="762000" cy="259045"/>
    <xdr:sp macro="" textlink="">
      <xdr:nvSpPr>
        <xdr:cNvPr id="445" name="公債費以外該当値テキスト"/>
        <xdr:cNvSpPr txBox="1"/>
      </xdr:nvSpPr>
      <xdr:spPr>
        <a:xfrm>
          <a:off x="16598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156211</xdr:rowOff>
    </xdr:from>
    <xdr:to>
      <xdr:col>78</xdr:col>
      <xdr:colOff>120650</xdr:colOff>
      <xdr:row>80</xdr:row>
      <xdr:rowOff>86361</xdr:rowOff>
    </xdr:to>
    <xdr:sp macro="" textlink="">
      <xdr:nvSpPr>
        <xdr:cNvPr id="446" name="楕円 445"/>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71138</xdr:rowOff>
    </xdr:from>
    <xdr:ext cx="736600" cy="259045"/>
    <xdr:sp macro="" textlink="">
      <xdr:nvSpPr>
        <xdr:cNvPr id="447" name="テキスト ボックス 446"/>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8" name="楕円 447"/>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25416</xdr:rowOff>
    </xdr:from>
    <xdr:ext cx="762000" cy="259045"/>
    <xdr:sp macro="" textlink="">
      <xdr:nvSpPr>
        <xdr:cNvPr id="449" name="テキスト ボックス 448"/>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121920</xdr:rowOff>
    </xdr:from>
    <xdr:to>
      <xdr:col>69</xdr:col>
      <xdr:colOff>142875</xdr:colOff>
      <xdr:row>80</xdr:row>
      <xdr:rowOff>52070</xdr:rowOff>
    </xdr:to>
    <xdr:sp macro="" textlink="">
      <xdr:nvSpPr>
        <xdr:cNvPr id="450" name="楕円 449"/>
        <xdr:cNvSpPr/>
      </xdr:nvSpPr>
      <xdr:spPr>
        <a:xfrm>
          <a:off x="13843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36847</xdr:rowOff>
    </xdr:from>
    <xdr:ext cx="762000" cy="259045"/>
    <xdr:sp macro="" textlink="">
      <xdr:nvSpPr>
        <xdr:cNvPr id="451" name="テキスト ボックス 450"/>
        <xdr:cNvSpPr txBox="1"/>
      </xdr:nvSpPr>
      <xdr:spPr>
        <a:xfrm>
          <a:off x="13512800" y="1375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60961</xdr:rowOff>
    </xdr:from>
    <xdr:to>
      <xdr:col>65</xdr:col>
      <xdr:colOff>53975</xdr:colOff>
      <xdr:row>79</xdr:row>
      <xdr:rowOff>162561</xdr:rowOff>
    </xdr:to>
    <xdr:sp macro="" textlink="">
      <xdr:nvSpPr>
        <xdr:cNvPr id="452" name="楕円 451"/>
        <xdr:cNvSpPr/>
      </xdr:nvSpPr>
      <xdr:spPr>
        <a:xfrm>
          <a:off x="12954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147338</xdr:rowOff>
    </xdr:from>
    <xdr:ext cx="762000" cy="259045"/>
    <xdr:sp macro="" textlink="">
      <xdr:nvSpPr>
        <xdr:cNvPr id="453" name="テキスト ボックス 452"/>
        <xdr:cNvSpPr txBox="1"/>
      </xdr:nvSpPr>
      <xdr:spPr>
        <a:xfrm>
          <a:off x="12623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99713</xdr:rowOff>
    </xdr:from>
    <xdr:to>
      <xdr:col>29</xdr:col>
      <xdr:colOff>127000</xdr:colOff>
      <xdr:row>16</xdr:row>
      <xdr:rowOff>141966</xdr:rowOff>
    </xdr:to>
    <xdr:cxnSp macro="">
      <xdr:nvCxnSpPr>
        <xdr:cNvPr id="50" name="直線コネクタ 49"/>
        <xdr:cNvCxnSpPr/>
      </xdr:nvCxnSpPr>
      <xdr:spPr bwMode="auto">
        <a:xfrm flipV="1">
          <a:off x="5003800" y="2890538"/>
          <a:ext cx="6477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141966</xdr:rowOff>
    </xdr:from>
    <xdr:to>
      <xdr:col>26</xdr:col>
      <xdr:colOff>50800</xdr:colOff>
      <xdr:row>17</xdr:row>
      <xdr:rowOff>27399</xdr:rowOff>
    </xdr:to>
    <xdr:cxnSp macro="">
      <xdr:nvCxnSpPr>
        <xdr:cNvPr id="53" name="直線コネクタ 52"/>
        <xdr:cNvCxnSpPr/>
      </xdr:nvCxnSpPr>
      <xdr:spPr bwMode="auto">
        <a:xfrm flipV="1">
          <a:off x="4305300" y="2932791"/>
          <a:ext cx="698500" cy="5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27399</xdr:rowOff>
    </xdr:from>
    <xdr:to>
      <xdr:col>22</xdr:col>
      <xdr:colOff>114300</xdr:colOff>
      <xdr:row>17</xdr:row>
      <xdr:rowOff>38448</xdr:rowOff>
    </xdr:to>
    <xdr:cxnSp macro="">
      <xdr:nvCxnSpPr>
        <xdr:cNvPr id="56" name="直線コネクタ 55"/>
        <xdr:cNvCxnSpPr/>
      </xdr:nvCxnSpPr>
      <xdr:spPr bwMode="auto">
        <a:xfrm flipV="1">
          <a:off x="3606800" y="2989674"/>
          <a:ext cx="6985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38448</xdr:rowOff>
    </xdr:from>
    <xdr:to>
      <xdr:col>18</xdr:col>
      <xdr:colOff>177800</xdr:colOff>
      <xdr:row>17</xdr:row>
      <xdr:rowOff>41572</xdr:rowOff>
    </xdr:to>
    <xdr:cxnSp macro="">
      <xdr:nvCxnSpPr>
        <xdr:cNvPr id="59" name="直線コネクタ 58"/>
        <xdr:cNvCxnSpPr/>
      </xdr:nvCxnSpPr>
      <xdr:spPr bwMode="auto">
        <a:xfrm flipV="1">
          <a:off x="2908300" y="3000723"/>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48913</xdr:rowOff>
    </xdr:from>
    <xdr:to>
      <xdr:col>29</xdr:col>
      <xdr:colOff>177800</xdr:colOff>
      <xdr:row>16</xdr:row>
      <xdr:rowOff>150513</xdr:rowOff>
    </xdr:to>
    <xdr:sp macro="" textlink="">
      <xdr:nvSpPr>
        <xdr:cNvPr id="69" name="楕円 68"/>
        <xdr:cNvSpPr/>
      </xdr:nvSpPr>
      <xdr:spPr bwMode="auto">
        <a:xfrm>
          <a:off x="5600700" y="2839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20990</xdr:rowOff>
    </xdr:from>
    <xdr:ext cx="762000" cy="259045"/>
    <xdr:sp macro="" textlink="">
      <xdr:nvSpPr>
        <xdr:cNvPr id="70" name="人口1人当たり決算額の推移該当値テキスト130"/>
        <xdr:cNvSpPr txBox="1"/>
      </xdr:nvSpPr>
      <xdr:spPr>
        <a:xfrm>
          <a:off x="5740400" y="281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91166</xdr:rowOff>
    </xdr:from>
    <xdr:to>
      <xdr:col>26</xdr:col>
      <xdr:colOff>101600</xdr:colOff>
      <xdr:row>17</xdr:row>
      <xdr:rowOff>21316</xdr:rowOff>
    </xdr:to>
    <xdr:sp macro="" textlink="">
      <xdr:nvSpPr>
        <xdr:cNvPr id="71" name="楕円 70"/>
        <xdr:cNvSpPr/>
      </xdr:nvSpPr>
      <xdr:spPr bwMode="auto">
        <a:xfrm>
          <a:off x="4953000" y="2881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6093</xdr:rowOff>
    </xdr:from>
    <xdr:ext cx="736600" cy="259045"/>
    <xdr:sp macro="" textlink="">
      <xdr:nvSpPr>
        <xdr:cNvPr id="72" name="テキスト ボックス 71"/>
        <xdr:cNvSpPr txBox="1"/>
      </xdr:nvSpPr>
      <xdr:spPr>
        <a:xfrm>
          <a:off x="4622800" y="2968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148049</xdr:rowOff>
    </xdr:from>
    <xdr:to>
      <xdr:col>22</xdr:col>
      <xdr:colOff>165100</xdr:colOff>
      <xdr:row>17</xdr:row>
      <xdr:rowOff>78199</xdr:rowOff>
    </xdr:to>
    <xdr:sp macro="" textlink="">
      <xdr:nvSpPr>
        <xdr:cNvPr id="73" name="楕円 72"/>
        <xdr:cNvSpPr/>
      </xdr:nvSpPr>
      <xdr:spPr bwMode="auto">
        <a:xfrm>
          <a:off x="4254500" y="2938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62976</xdr:rowOff>
    </xdr:from>
    <xdr:ext cx="762000" cy="259045"/>
    <xdr:sp macro="" textlink="">
      <xdr:nvSpPr>
        <xdr:cNvPr id="74" name="テキスト ボックス 73"/>
        <xdr:cNvSpPr txBox="1"/>
      </xdr:nvSpPr>
      <xdr:spPr>
        <a:xfrm>
          <a:off x="3924300" y="3025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159098</xdr:rowOff>
    </xdr:from>
    <xdr:to>
      <xdr:col>19</xdr:col>
      <xdr:colOff>38100</xdr:colOff>
      <xdr:row>17</xdr:row>
      <xdr:rowOff>89248</xdr:rowOff>
    </xdr:to>
    <xdr:sp macro="" textlink="">
      <xdr:nvSpPr>
        <xdr:cNvPr id="75" name="楕円 74"/>
        <xdr:cNvSpPr/>
      </xdr:nvSpPr>
      <xdr:spPr bwMode="auto">
        <a:xfrm>
          <a:off x="3556000" y="294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74025</xdr:rowOff>
    </xdr:from>
    <xdr:ext cx="762000" cy="259045"/>
    <xdr:sp macro="" textlink="">
      <xdr:nvSpPr>
        <xdr:cNvPr id="76" name="テキスト ボックス 75"/>
        <xdr:cNvSpPr txBox="1"/>
      </xdr:nvSpPr>
      <xdr:spPr>
        <a:xfrm>
          <a:off x="3225800" y="303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162222</xdr:rowOff>
    </xdr:from>
    <xdr:to>
      <xdr:col>15</xdr:col>
      <xdr:colOff>101600</xdr:colOff>
      <xdr:row>17</xdr:row>
      <xdr:rowOff>92372</xdr:rowOff>
    </xdr:to>
    <xdr:sp macro="" textlink="">
      <xdr:nvSpPr>
        <xdr:cNvPr id="77" name="楕円 76"/>
        <xdr:cNvSpPr/>
      </xdr:nvSpPr>
      <xdr:spPr bwMode="auto">
        <a:xfrm>
          <a:off x="2857500" y="295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77149</xdr:rowOff>
    </xdr:from>
    <xdr:ext cx="762000" cy="259045"/>
    <xdr:sp macro="" textlink="">
      <xdr:nvSpPr>
        <xdr:cNvPr id="78" name="テキスト ボックス 77"/>
        <xdr:cNvSpPr txBox="1"/>
      </xdr:nvSpPr>
      <xdr:spPr>
        <a:xfrm>
          <a:off x="2527300" y="303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127057</xdr:rowOff>
    </xdr:from>
    <xdr:to>
      <xdr:col>29</xdr:col>
      <xdr:colOff>127000</xdr:colOff>
      <xdr:row>37</xdr:row>
      <xdr:rowOff>173501</xdr:rowOff>
    </xdr:to>
    <xdr:cxnSp macro="">
      <xdr:nvCxnSpPr>
        <xdr:cNvPr id="112" name="直線コネクタ 111"/>
        <xdr:cNvCxnSpPr/>
      </xdr:nvCxnSpPr>
      <xdr:spPr bwMode="auto">
        <a:xfrm flipV="1">
          <a:off x="5003800" y="7251757"/>
          <a:ext cx="647700" cy="46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173501</xdr:rowOff>
    </xdr:from>
    <xdr:to>
      <xdr:col>26</xdr:col>
      <xdr:colOff>50800</xdr:colOff>
      <xdr:row>37</xdr:row>
      <xdr:rowOff>187446</xdr:rowOff>
    </xdr:to>
    <xdr:cxnSp macro="">
      <xdr:nvCxnSpPr>
        <xdr:cNvPr id="115" name="直線コネクタ 114"/>
        <xdr:cNvCxnSpPr/>
      </xdr:nvCxnSpPr>
      <xdr:spPr bwMode="auto">
        <a:xfrm flipV="1">
          <a:off x="4305300" y="7298201"/>
          <a:ext cx="698500" cy="13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187446</xdr:rowOff>
    </xdr:from>
    <xdr:to>
      <xdr:col>22</xdr:col>
      <xdr:colOff>114300</xdr:colOff>
      <xdr:row>37</xdr:row>
      <xdr:rowOff>207791</xdr:rowOff>
    </xdr:to>
    <xdr:cxnSp macro="">
      <xdr:nvCxnSpPr>
        <xdr:cNvPr id="118" name="直線コネクタ 117"/>
        <xdr:cNvCxnSpPr/>
      </xdr:nvCxnSpPr>
      <xdr:spPr bwMode="auto">
        <a:xfrm flipV="1">
          <a:off x="3606800" y="7312146"/>
          <a:ext cx="698500" cy="20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178988</xdr:rowOff>
    </xdr:from>
    <xdr:to>
      <xdr:col>18</xdr:col>
      <xdr:colOff>177800</xdr:colOff>
      <xdr:row>37</xdr:row>
      <xdr:rowOff>207791</xdr:rowOff>
    </xdr:to>
    <xdr:cxnSp macro="">
      <xdr:nvCxnSpPr>
        <xdr:cNvPr id="121" name="直線コネクタ 120"/>
        <xdr:cNvCxnSpPr/>
      </xdr:nvCxnSpPr>
      <xdr:spPr bwMode="auto">
        <a:xfrm>
          <a:off x="2908300" y="7303688"/>
          <a:ext cx="698500" cy="2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76257</xdr:rowOff>
    </xdr:from>
    <xdr:to>
      <xdr:col>29</xdr:col>
      <xdr:colOff>177800</xdr:colOff>
      <xdr:row>37</xdr:row>
      <xdr:rowOff>177857</xdr:rowOff>
    </xdr:to>
    <xdr:sp macro="" textlink="">
      <xdr:nvSpPr>
        <xdr:cNvPr id="131" name="楕円 130"/>
        <xdr:cNvSpPr/>
      </xdr:nvSpPr>
      <xdr:spPr bwMode="auto">
        <a:xfrm>
          <a:off x="5600700" y="720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48334</xdr:rowOff>
    </xdr:from>
    <xdr:ext cx="762000" cy="259045"/>
    <xdr:sp macro="" textlink="">
      <xdr:nvSpPr>
        <xdr:cNvPr id="132" name="人口1人当たり決算額の推移該当値テキスト445"/>
        <xdr:cNvSpPr txBox="1"/>
      </xdr:nvSpPr>
      <xdr:spPr>
        <a:xfrm>
          <a:off x="5740400" y="717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122701</xdr:rowOff>
    </xdr:from>
    <xdr:to>
      <xdr:col>26</xdr:col>
      <xdr:colOff>101600</xdr:colOff>
      <xdr:row>37</xdr:row>
      <xdr:rowOff>224301</xdr:rowOff>
    </xdr:to>
    <xdr:sp macro="" textlink="">
      <xdr:nvSpPr>
        <xdr:cNvPr id="133" name="楕円 132"/>
        <xdr:cNvSpPr/>
      </xdr:nvSpPr>
      <xdr:spPr bwMode="auto">
        <a:xfrm>
          <a:off x="4953000" y="724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209078</xdr:rowOff>
    </xdr:from>
    <xdr:ext cx="736600" cy="259045"/>
    <xdr:sp macro="" textlink="">
      <xdr:nvSpPr>
        <xdr:cNvPr id="134" name="テキスト ボックス 133"/>
        <xdr:cNvSpPr txBox="1"/>
      </xdr:nvSpPr>
      <xdr:spPr>
        <a:xfrm>
          <a:off x="4622800" y="7333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136646</xdr:rowOff>
    </xdr:from>
    <xdr:to>
      <xdr:col>22</xdr:col>
      <xdr:colOff>165100</xdr:colOff>
      <xdr:row>37</xdr:row>
      <xdr:rowOff>238246</xdr:rowOff>
    </xdr:to>
    <xdr:sp macro="" textlink="">
      <xdr:nvSpPr>
        <xdr:cNvPr id="135" name="楕円 134"/>
        <xdr:cNvSpPr/>
      </xdr:nvSpPr>
      <xdr:spPr bwMode="auto">
        <a:xfrm>
          <a:off x="4254500" y="726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223023</xdr:rowOff>
    </xdr:from>
    <xdr:ext cx="762000" cy="259045"/>
    <xdr:sp macro="" textlink="">
      <xdr:nvSpPr>
        <xdr:cNvPr id="136" name="テキスト ボックス 135"/>
        <xdr:cNvSpPr txBox="1"/>
      </xdr:nvSpPr>
      <xdr:spPr>
        <a:xfrm>
          <a:off x="3924300" y="734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156991</xdr:rowOff>
    </xdr:from>
    <xdr:to>
      <xdr:col>19</xdr:col>
      <xdr:colOff>38100</xdr:colOff>
      <xdr:row>37</xdr:row>
      <xdr:rowOff>258591</xdr:rowOff>
    </xdr:to>
    <xdr:sp macro="" textlink="">
      <xdr:nvSpPr>
        <xdr:cNvPr id="137" name="楕円 136"/>
        <xdr:cNvSpPr/>
      </xdr:nvSpPr>
      <xdr:spPr bwMode="auto">
        <a:xfrm>
          <a:off x="3556000" y="728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243368</xdr:rowOff>
    </xdr:from>
    <xdr:ext cx="762000" cy="259045"/>
    <xdr:sp macro="" textlink="">
      <xdr:nvSpPr>
        <xdr:cNvPr id="138" name="テキスト ボックス 137"/>
        <xdr:cNvSpPr txBox="1"/>
      </xdr:nvSpPr>
      <xdr:spPr>
        <a:xfrm>
          <a:off x="3225800" y="736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128188</xdr:rowOff>
    </xdr:from>
    <xdr:to>
      <xdr:col>15</xdr:col>
      <xdr:colOff>101600</xdr:colOff>
      <xdr:row>37</xdr:row>
      <xdr:rowOff>229788</xdr:rowOff>
    </xdr:to>
    <xdr:sp macro="" textlink="">
      <xdr:nvSpPr>
        <xdr:cNvPr id="139" name="楕円 138"/>
        <xdr:cNvSpPr/>
      </xdr:nvSpPr>
      <xdr:spPr bwMode="auto">
        <a:xfrm>
          <a:off x="2857500" y="7252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214565</xdr:rowOff>
    </xdr:from>
    <xdr:ext cx="762000" cy="259045"/>
    <xdr:sp macro="" textlink="">
      <xdr:nvSpPr>
        <xdr:cNvPr id="140" name="テキスト ボックス 139"/>
        <xdr:cNvSpPr txBox="1"/>
      </xdr:nvSpPr>
      <xdr:spPr>
        <a:xfrm>
          <a:off x="2527300" y="73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7036</xdr:rowOff>
    </xdr:from>
    <xdr:to>
      <xdr:col>24</xdr:col>
      <xdr:colOff>63500</xdr:colOff>
      <xdr:row>36</xdr:row>
      <xdr:rowOff>31252</xdr:rowOff>
    </xdr:to>
    <xdr:cxnSp macro="">
      <xdr:nvCxnSpPr>
        <xdr:cNvPr id="61" name="直線コネクタ 60"/>
        <xdr:cNvCxnSpPr/>
      </xdr:nvCxnSpPr>
      <xdr:spPr>
        <a:xfrm flipV="1">
          <a:off x="3797300" y="6179236"/>
          <a:ext cx="838200" cy="2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31252</xdr:rowOff>
    </xdr:from>
    <xdr:to>
      <xdr:col>19</xdr:col>
      <xdr:colOff>177800</xdr:colOff>
      <xdr:row>37</xdr:row>
      <xdr:rowOff>32426</xdr:rowOff>
    </xdr:to>
    <xdr:cxnSp macro="">
      <xdr:nvCxnSpPr>
        <xdr:cNvPr id="64" name="直線コネクタ 63"/>
        <xdr:cNvCxnSpPr/>
      </xdr:nvCxnSpPr>
      <xdr:spPr>
        <a:xfrm flipV="1">
          <a:off x="2908300" y="6203452"/>
          <a:ext cx="889000" cy="17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32426</xdr:rowOff>
    </xdr:from>
    <xdr:to>
      <xdr:col>15</xdr:col>
      <xdr:colOff>50800</xdr:colOff>
      <xdr:row>37</xdr:row>
      <xdr:rowOff>53144</xdr:rowOff>
    </xdr:to>
    <xdr:cxnSp macro="">
      <xdr:nvCxnSpPr>
        <xdr:cNvPr id="67" name="直線コネクタ 66"/>
        <xdr:cNvCxnSpPr/>
      </xdr:nvCxnSpPr>
      <xdr:spPr>
        <a:xfrm flipV="1">
          <a:off x="2019300" y="6376076"/>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53144</xdr:rowOff>
    </xdr:from>
    <xdr:to>
      <xdr:col>10</xdr:col>
      <xdr:colOff>114300</xdr:colOff>
      <xdr:row>37</xdr:row>
      <xdr:rowOff>58105</xdr:rowOff>
    </xdr:to>
    <xdr:cxnSp macro="">
      <xdr:nvCxnSpPr>
        <xdr:cNvPr id="70" name="直線コネクタ 69"/>
        <xdr:cNvCxnSpPr/>
      </xdr:nvCxnSpPr>
      <xdr:spPr>
        <a:xfrm flipV="1">
          <a:off x="1130300" y="6396794"/>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127686</xdr:rowOff>
    </xdr:from>
    <xdr:to>
      <xdr:col>24</xdr:col>
      <xdr:colOff>114300</xdr:colOff>
      <xdr:row>36</xdr:row>
      <xdr:rowOff>57836</xdr:rowOff>
    </xdr:to>
    <xdr:sp macro="" textlink="">
      <xdr:nvSpPr>
        <xdr:cNvPr id="80" name="楕円 79"/>
        <xdr:cNvSpPr/>
      </xdr:nvSpPr>
      <xdr:spPr>
        <a:xfrm>
          <a:off x="4584700" y="61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106113</xdr:rowOff>
    </xdr:from>
    <xdr:ext cx="599010" cy="259045"/>
    <xdr:sp macro="" textlink="">
      <xdr:nvSpPr>
        <xdr:cNvPr id="81" name="人件費該当値テキスト"/>
        <xdr:cNvSpPr txBox="1"/>
      </xdr:nvSpPr>
      <xdr:spPr>
        <a:xfrm>
          <a:off x="4686300" y="610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151902</xdr:rowOff>
    </xdr:from>
    <xdr:to>
      <xdr:col>20</xdr:col>
      <xdr:colOff>38100</xdr:colOff>
      <xdr:row>36</xdr:row>
      <xdr:rowOff>82052</xdr:rowOff>
    </xdr:to>
    <xdr:sp macro="" textlink="">
      <xdr:nvSpPr>
        <xdr:cNvPr id="82" name="楕円 81"/>
        <xdr:cNvSpPr/>
      </xdr:nvSpPr>
      <xdr:spPr>
        <a:xfrm>
          <a:off x="3746500" y="61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73179</xdr:rowOff>
    </xdr:from>
    <xdr:ext cx="599010" cy="259045"/>
    <xdr:sp macro="" textlink="">
      <xdr:nvSpPr>
        <xdr:cNvPr id="83" name="テキスト ボックス 82"/>
        <xdr:cNvSpPr txBox="1"/>
      </xdr:nvSpPr>
      <xdr:spPr>
        <a:xfrm>
          <a:off x="3497795" y="624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153076</xdr:rowOff>
    </xdr:from>
    <xdr:to>
      <xdr:col>15</xdr:col>
      <xdr:colOff>101600</xdr:colOff>
      <xdr:row>37</xdr:row>
      <xdr:rowOff>83226</xdr:rowOff>
    </xdr:to>
    <xdr:sp macro="" textlink="">
      <xdr:nvSpPr>
        <xdr:cNvPr id="84" name="楕円 83"/>
        <xdr:cNvSpPr/>
      </xdr:nvSpPr>
      <xdr:spPr>
        <a:xfrm>
          <a:off x="2857500" y="63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74353</xdr:rowOff>
    </xdr:from>
    <xdr:ext cx="534377" cy="259045"/>
    <xdr:sp macro="" textlink="">
      <xdr:nvSpPr>
        <xdr:cNvPr id="85" name="テキスト ボックス 84"/>
        <xdr:cNvSpPr txBox="1"/>
      </xdr:nvSpPr>
      <xdr:spPr>
        <a:xfrm>
          <a:off x="2641111" y="641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2344</xdr:rowOff>
    </xdr:from>
    <xdr:to>
      <xdr:col>10</xdr:col>
      <xdr:colOff>165100</xdr:colOff>
      <xdr:row>37</xdr:row>
      <xdr:rowOff>103944</xdr:rowOff>
    </xdr:to>
    <xdr:sp macro="" textlink="">
      <xdr:nvSpPr>
        <xdr:cNvPr id="86" name="楕円 85"/>
        <xdr:cNvSpPr/>
      </xdr:nvSpPr>
      <xdr:spPr>
        <a:xfrm>
          <a:off x="1968500" y="63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95071</xdr:rowOff>
    </xdr:from>
    <xdr:ext cx="534377" cy="259045"/>
    <xdr:sp macro="" textlink="">
      <xdr:nvSpPr>
        <xdr:cNvPr id="87" name="テキスト ボックス 86"/>
        <xdr:cNvSpPr txBox="1"/>
      </xdr:nvSpPr>
      <xdr:spPr>
        <a:xfrm>
          <a:off x="1752111" y="643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7305</xdr:rowOff>
    </xdr:from>
    <xdr:to>
      <xdr:col>6</xdr:col>
      <xdr:colOff>38100</xdr:colOff>
      <xdr:row>37</xdr:row>
      <xdr:rowOff>108905</xdr:rowOff>
    </xdr:to>
    <xdr:sp macro="" textlink="">
      <xdr:nvSpPr>
        <xdr:cNvPr id="88" name="楕円 87"/>
        <xdr:cNvSpPr/>
      </xdr:nvSpPr>
      <xdr:spPr>
        <a:xfrm>
          <a:off x="1079500" y="63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100032</xdr:rowOff>
    </xdr:from>
    <xdr:ext cx="534377" cy="259045"/>
    <xdr:sp macro="" textlink="">
      <xdr:nvSpPr>
        <xdr:cNvPr id="89" name="テキスト ボックス 88"/>
        <xdr:cNvSpPr txBox="1"/>
      </xdr:nvSpPr>
      <xdr:spPr>
        <a:xfrm>
          <a:off x="863111" y="64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72537</xdr:rowOff>
    </xdr:from>
    <xdr:to>
      <xdr:col>24</xdr:col>
      <xdr:colOff>63500</xdr:colOff>
      <xdr:row>58</xdr:row>
      <xdr:rowOff>75364</xdr:rowOff>
    </xdr:to>
    <xdr:cxnSp macro="">
      <xdr:nvCxnSpPr>
        <xdr:cNvPr id="118" name="直線コネクタ 117"/>
        <xdr:cNvCxnSpPr/>
      </xdr:nvCxnSpPr>
      <xdr:spPr>
        <a:xfrm flipV="1">
          <a:off x="3797300" y="10016637"/>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59307</xdr:rowOff>
    </xdr:from>
    <xdr:to>
      <xdr:col>19</xdr:col>
      <xdr:colOff>177800</xdr:colOff>
      <xdr:row>58</xdr:row>
      <xdr:rowOff>75364</xdr:rowOff>
    </xdr:to>
    <xdr:cxnSp macro="">
      <xdr:nvCxnSpPr>
        <xdr:cNvPr id="121" name="直線コネクタ 120"/>
        <xdr:cNvCxnSpPr/>
      </xdr:nvCxnSpPr>
      <xdr:spPr>
        <a:xfrm>
          <a:off x="2908300" y="10003407"/>
          <a:ext cx="889000" cy="1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59307</xdr:rowOff>
    </xdr:from>
    <xdr:to>
      <xdr:col>15</xdr:col>
      <xdr:colOff>50800</xdr:colOff>
      <xdr:row>58</xdr:row>
      <xdr:rowOff>63742</xdr:rowOff>
    </xdr:to>
    <xdr:cxnSp macro="">
      <xdr:nvCxnSpPr>
        <xdr:cNvPr id="124" name="直線コネクタ 123"/>
        <xdr:cNvCxnSpPr/>
      </xdr:nvCxnSpPr>
      <xdr:spPr>
        <a:xfrm flipV="1">
          <a:off x="2019300" y="10003407"/>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63742</xdr:rowOff>
    </xdr:from>
    <xdr:to>
      <xdr:col>10</xdr:col>
      <xdr:colOff>114300</xdr:colOff>
      <xdr:row>58</xdr:row>
      <xdr:rowOff>76667</xdr:rowOff>
    </xdr:to>
    <xdr:cxnSp macro="">
      <xdr:nvCxnSpPr>
        <xdr:cNvPr id="127" name="直線コネクタ 126"/>
        <xdr:cNvCxnSpPr/>
      </xdr:nvCxnSpPr>
      <xdr:spPr>
        <a:xfrm flipV="1">
          <a:off x="1130300" y="10007842"/>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21737</xdr:rowOff>
    </xdr:from>
    <xdr:to>
      <xdr:col>24</xdr:col>
      <xdr:colOff>114300</xdr:colOff>
      <xdr:row>58</xdr:row>
      <xdr:rowOff>123337</xdr:rowOff>
    </xdr:to>
    <xdr:sp macro="" textlink="">
      <xdr:nvSpPr>
        <xdr:cNvPr id="137" name="楕円 136"/>
        <xdr:cNvSpPr/>
      </xdr:nvSpPr>
      <xdr:spPr>
        <a:xfrm>
          <a:off x="4584700" y="99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108114</xdr:rowOff>
    </xdr:from>
    <xdr:ext cx="534377" cy="259045"/>
    <xdr:sp macro="" textlink="">
      <xdr:nvSpPr>
        <xdr:cNvPr id="138" name="物件費該当値テキスト"/>
        <xdr:cNvSpPr txBox="1"/>
      </xdr:nvSpPr>
      <xdr:spPr>
        <a:xfrm>
          <a:off x="4686300" y="98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24564</xdr:rowOff>
    </xdr:from>
    <xdr:to>
      <xdr:col>20</xdr:col>
      <xdr:colOff>38100</xdr:colOff>
      <xdr:row>58</xdr:row>
      <xdr:rowOff>126164</xdr:rowOff>
    </xdr:to>
    <xdr:sp macro="" textlink="">
      <xdr:nvSpPr>
        <xdr:cNvPr id="139" name="楕円 138"/>
        <xdr:cNvSpPr/>
      </xdr:nvSpPr>
      <xdr:spPr>
        <a:xfrm>
          <a:off x="3746500" y="99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117291</xdr:rowOff>
    </xdr:from>
    <xdr:ext cx="534377" cy="259045"/>
    <xdr:sp macro="" textlink="">
      <xdr:nvSpPr>
        <xdr:cNvPr id="140" name="テキスト ボックス 139"/>
        <xdr:cNvSpPr txBox="1"/>
      </xdr:nvSpPr>
      <xdr:spPr>
        <a:xfrm>
          <a:off x="3530111" y="100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8507</xdr:rowOff>
    </xdr:from>
    <xdr:to>
      <xdr:col>15</xdr:col>
      <xdr:colOff>101600</xdr:colOff>
      <xdr:row>58</xdr:row>
      <xdr:rowOff>110107</xdr:rowOff>
    </xdr:to>
    <xdr:sp macro="" textlink="">
      <xdr:nvSpPr>
        <xdr:cNvPr id="141" name="楕円 140"/>
        <xdr:cNvSpPr/>
      </xdr:nvSpPr>
      <xdr:spPr>
        <a:xfrm>
          <a:off x="2857500" y="99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101234</xdr:rowOff>
    </xdr:from>
    <xdr:ext cx="534377" cy="259045"/>
    <xdr:sp macro="" textlink="">
      <xdr:nvSpPr>
        <xdr:cNvPr id="142" name="テキスト ボックス 141"/>
        <xdr:cNvSpPr txBox="1"/>
      </xdr:nvSpPr>
      <xdr:spPr>
        <a:xfrm>
          <a:off x="2641111" y="100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12942</xdr:rowOff>
    </xdr:from>
    <xdr:to>
      <xdr:col>10</xdr:col>
      <xdr:colOff>165100</xdr:colOff>
      <xdr:row>58</xdr:row>
      <xdr:rowOff>114542</xdr:rowOff>
    </xdr:to>
    <xdr:sp macro="" textlink="">
      <xdr:nvSpPr>
        <xdr:cNvPr id="143" name="楕円 142"/>
        <xdr:cNvSpPr/>
      </xdr:nvSpPr>
      <xdr:spPr>
        <a:xfrm>
          <a:off x="1968500" y="99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105669</xdr:rowOff>
    </xdr:from>
    <xdr:ext cx="534377" cy="259045"/>
    <xdr:sp macro="" textlink="">
      <xdr:nvSpPr>
        <xdr:cNvPr id="144" name="テキスト ボックス 143"/>
        <xdr:cNvSpPr txBox="1"/>
      </xdr:nvSpPr>
      <xdr:spPr>
        <a:xfrm>
          <a:off x="1752111" y="100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25867</xdr:rowOff>
    </xdr:from>
    <xdr:to>
      <xdr:col>6</xdr:col>
      <xdr:colOff>38100</xdr:colOff>
      <xdr:row>58</xdr:row>
      <xdr:rowOff>127467</xdr:rowOff>
    </xdr:to>
    <xdr:sp macro="" textlink="">
      <xdr:nvSpPr>
        <xdr:cNvPr id="145" name="楕円 144"/>
        <xdr:cNvSpPr/>
      </xdr:nvSpPr>
      <xdr:spPr>
        <a:xfrm>
          <a:off x="1079500" y="99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118594</xdr:rowOff>
    </xdr:from>
    <xdr:ext cx="534377" cy="259045"/>
    <xdr:sp macro="" textlink="">
      <xdr:nvSpPr>
        <xdr:cNvPr id="146" name="テキスト ボックス 145"/>
        <xdr:cNvSpPr txBox="1"/>
      </xdr:nvSpPr>
      <xdr:spPr>
        <a:xfrm>
          <a:off x="863111" y="100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29439</xdr:rowOff>
    </xdr:from>
    <xdr:to>
      <xdr:col>24</xdr:col>
      <xdr:colOff>63500</xdr:colOff>
      <xdr:row>78</xdr:row>
      <xdr:rowOff>31953</xdr:rowOff>
    </xdr:to>
    <xdr:cxnSp macro="">
      <xdr:nvCxnSpPr>
        <xdr:cNvPr id="175" name="直線コネクタ 174"/>
        <xdr:cNvCxnSpPr/>
      </xdr:nvCxnSpPr>
      <xdr:spPr>
        <a:xfrm>
          <a:off x="3797300" y="1340253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25209</xdr:rowOff>
    </xdr:from>
    <xdr:to>
      <xdr:col>19</xdr:col>
      <xdr:colOff>177800</xdr:colOff>
      <xdr:row>78</xdr:row>
      <xdr:rowOff>29439</xdr:rowOff>
    </xdr:to>
    <xdr:cxnSp macro="">
      <xdr:nvCxnSpPr>
        <xdr:cNvPr id="178" name="直線コネクタ 177"/>
        <xdr:cNvCxnSpPr/>
      </xdr:nvCxnSpPr>
      <xdr:spPr>
        <a:xfrm>
          <a:off x="2908300" y="1339830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23591</xdr:rowOff>
    </xdr:from>
    <xdr:to>
      <xdr:col>15</xdr:col>
      <xdr:colOff>50800</xdr:colOff>
      <xdr:row>78</xdr:row>
      <xdr:rowOff>25209</xdr:rowOff>
    </xdr:to>
    <xdr:cxnSp macro="">
      <xdr:nvCxnSpPr>
        <xdr:cNvPr id="181" name="直線コネクタ 180"/>
        <xdr:cNvCxnSpPr/>
      </xdr:nvCxnSpPr>
      <xdr:spPr>
        <a:xfrm>
          <a:off x="2019300" y="13396691"/>
          <a:ext cx="8890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23591</xdr:rowOff>
    </xdr:from>
    <xdr:to>
      <xdr:col>10</xdr:col>
      <xdr:colOff>114300</xdr:colOff>
      <xdr:row>78</xdr:row>
      <xdr:rowOff>35649</xdr:rowOff>
    </xdr:to>
    <xdr:cxnSp macro="">
      <xdr:nvCxnSpPr>
        <xdr:cNvPr id="184" name="直線コネクタ 183"/>
        <xdr:cNvCxnSpPr/>
      </xdr:nvCxnSpPr>
      <xdr:spPr>
        <a:xfrm flipV="1">
          <a:off x="1130300" y="13396691"/>
          <a:ext cx="889000" cy="1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152603</xdr:rowOff>
    </xdr:from>
    <xdr:to>
      <xdr:col>24</xdr:col>
      <xdr:colOff>114300</xdr:colOff>
      <xdr:row>78</xdr:row>
      <xdr:rowOff>82753</xdr:rowOff>
    </xdr:to>
    <xdr:sp macro="" textlink="">
      <xdr:nvSpPr>
        <xdr:cNvPr id="194" name="楕円 193"/>
        <xdr:cNvSpPr/>
      </xdr:nvSpPr>
      <xdr:spPr>
        <a:xfrm>
          <a:off x="4584700" y="133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131030</xdr:rowOff>
    </xdr:from>
    <xdr:ext cx="469744" cy="259045"/>
    <xdr:sp macro="" textlink="">
      <xdr:nvSpPr>
        <xdr:cNvPr id="195" name="維持補修費該当値テキスト"/>
        <xdr:cNvSpPr txBox="1"/>
      </xdr:nvSpPr>
      <xdr:spPr>
        <a:xfrm>
          <a:off x="4686300" y="1333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150089</xdr:rowOff>
    </xdr:from>
    <xdr:to>
      <xdr:col>20</xdr:col>
      <xdr:colOff>38100</xdr:colOff>
      <xdr:row>78</xdr:row>
      <xdr:rowOff>80239</xdr:rowOff>
    </xdr:to>
    <xdr:sp macro="" textlink="">
      <xdr:nvSpPr>
        <xdr:cNvPr id="196" name="楕円 195"/>
        <xdr:cNvSpPr/>
      </xdr:nvSpPr>
      <xdr:spPr>
        <a:xfrm>
          <a:off x="3746500" y="133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71366</xdr:rowOff>
    </xdr:from>
    <xdr:ext cx="469744" cy="259045"/>
    <xdr:sp macro="" textlink="">
      <xdr:nvSpPr>
        <xdr:cNvPr id="197" name="テキスト ボックス 196"/>
        <xdr:cNvSpPr txBox="1"/>
      </xdr:nvSpPr>
      <xdr:spPr>
        <a:xfrm>
          <a:off x="3562428" y="134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145859</xdr:rowOff>
    </xdr:from>
    <xdr:to>
      <xdr:col>15</xdr:col>
      <xdr:colOff>101600</xdr:colOff>
      <xdr:row>78</xdr:row>
      <xdr:rowOff>76009</xdr:rowOff>
    </xdr:to>
    <xdr:sp macro="" textlink="">
      <xdr:nvSpPr>
        <xdr:cNvPr id="198" name="楕円 197"/>
        <xdr:cNvSpPr/>
      </xdr:nvSpPr>
      <xdr:spPr>
        <a:xfrm>
          <a:off x="2857500" y="1334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92536</xdr:rowOff>
    </xdr:from>
    <xdr:ext cx="534377" cy="259045"/>
    <xdr:sp macro="" textlink="">
      <xdr:nvSpPr>
        <xdr:cNvPr id="199" name="テキスト ボックス 198"/>
        <xdr:cNvSpPr txBox="1"/>
      </xdr:nvSpPr>
      <xdr:spPr>
        <a:xfrm>
          <a:off x="2641111" y="1312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144241</xdr:rowOff>
    </xdr:from>
    <xdr:to>
      <xdr:col>10</xdr:col>
      <xdr:colOff>165100</xdr:colOff>
      <xdr:row>78</xdr:row>
      <xdr:rowOff>74391</xdr:rowOff>
    </xdr:to>
    <xdr:sp macro="" textlink="">
      <xdr:nvSpPr>
        <xdr:cNvPr id="200" name="楕円 199"/>
        <xdr:cNvSpPr/>
      </xdr:nvSpPr>
      <xdr:spPr>
        <a:xfrm>
          <a:off x="1968500" y="133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90918</xdr:rowOff>
    </xdr:from>
    <xdr:ext cx="534377" cy="259045"/>
    <xdr:sp macro="" textlink="">
      <xdr:nvSpPr>
        <xdr:cNvPr id="201" name="テキスト ボックス 200"/>
        <xdr:cNvSpPr txBox="1"/>
      </xdr:nvSpPr>
      <xdr:spPr>
        <a:xfrm>
          <a:off x="1752111" y="131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156299</xdr:rowOff>
    </xdr:from>
    <xdr:to>
      <xdr:col>6</xdr:col>
      <xdr:colOff>38100</xdr:colOff>
      <xdr:row>78</xdr:row>
      <xdr:rowOff>86449</xdr:rowOff>
    </xdr:to>
    <xdr:sp macro="" textlink="">
      <xdr:nvSpPr>
        <xdr:cNvPr id="202" name="楕円 201"/>
        <xdr:cNvSpPr/>
      </xdr:nvSpPr>
      <xdr:spPr>
        <a:xfrm>
          <a:off x="1079500" y="133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102976</xdr:rowOff>
    </xdr:from>
    <xdr:ext cx="469744" cy="259045"/>
    <xdr:sp macro="" textlink="">
      <xdr:nvSpPr>
        <xdr:cNvPr id="203" name="テキスト ボックス 202"/>
        <xdr:cNvSpPr txBox="1"/>
      </xdr:nvSpPr>
      <xdr:spPr>
        <a:xfrm>
          <a:off x="895428" y="1313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32770</xdr:rowOff>
    </xdr:from>
    <xdr:to>
      <xdr:col>24</xdr:col>
      <xdr:colOff>63500</xdr:colOff>
      <xdr:row>94</xdr:row>
      <xdr:rowOff>119094</xdr:rowOff>
    </xdr:to>
    <xdr:cxnSp macro="">
      <xdr:nvCxnSpPr>
        <xdr:cNvPr id="235" name="直線コネクタ 234"/>
        <xdr:cNvCxnSpPr/>
      </xdr:nvCxnSpPr>
      <xdr:spPr>
        <a:xfrm flipV="1">
          <a:off x="3797300" y="15806170"/>
          <a:ext cx="838200" cy="4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10351</xdr:rowOff>
    </xdr:from>
    <xdr:ext cx="534377" cy="259045"/>
    <xdr:sp macro="" textlink="">
      <xdr:nvSpPr>
        <xdr:cNvPr id="236" name="扶助費平均値テキスト"/>
        <xdr:cNvSpPr txBox="1"/>
      </xdr:nvSpPr>
      <xdr:spPr>
        <a:xfrm>
          <a:off x="4686300" y="1629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60376</xdr:rowOff>
    </xdr:from>
    <xdr:to>
      <xdr:col>19</xdr:col>
      <xdr:colOff>177800</xdr:colOff>
      <xdr:row>94</xdr:row>
      <xdr:rowOff>119094</xdr:rowOff>
    </xdr:to>
    <xdr:cxnSp macro="">
      <xdr:nvCxnSpPr>
        <xdr:cNvPr id="238" name="直線コネクタ 237"/>
        <xdr:cNvCxnSpPr/>
      </xdr:nvCxnSpPr>
      <xdr:spPr>
        <a:xfrm>
          <a:off x="2908300" y="16176676"/>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46166</xdr:rowOff>
    </xdr:from>
    <xdr:ext cx="534377" cy="259045"/>
    <xdr:sp macro="" textlink="">
      <xdr:nvSpPr>
        <xdr:cNvPr id="240" name="テキスト ボックス 239"/>
        <xdr:cNvSpPr txBox="1"/>
      </xdr:nvSpPr>
      <xdr:spPr>
        <a:xfrm>
          <a:off x="3530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60376</xdr:rowOff>
    </xdr:from>
    <xdr:to>
      <xdr:col>15</xdr:col>
      <xdr:colOff>50800</xdr:colOff>
      <xdr:row>94</xdr:row>
      <xdr:rowOff>107446</xdr:rowOff>
    </xdr:to>
    <xdr:cxnSp macro="">
      <xdr:nvCxnSpPr>
        <xdr:cNvPr id="241" name="直線コネクタ 240"/>
        <xdr:cNvCxnSpPr/>
      </xdr:nvCxnSpPr>
      <xdr:spPr>
        <a:xfrm flipV="1">
          <a:off x="2019300" y="16176676"/>
          <a:ext cx="889000" cy="4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45338</xdr:rowOff>
    </xdr:from>
    <xdr:ext cx="534377" cy="259045"/>
    <xdr:sp macro="" textlink="">
      <xdr:nvSpPr>
        <xdr:cNvPr id="243" name="テキスト ボックス 242"/>
        <xdr:cNvSpPr txBox="1"/>
      </xdr:nvSpPr>
      <xdr:spPr>
        <a:xfrm>
          <a:off x="2641111" y="1667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107446</xdr:rowOff>
    </xdr:from>
    <xdr:to>
      <xdr:col>10</xdr:col>
      <xdr:colOff>114300</xdr:colOff>
      <xdr:row>94</xdr:row>
      <xdr:rowOff>126442</xdr:rowOff>
    </xdr:to>
    <xdr:cxnSp macro="">
      <xdr:nvCxnSpPr>
        <xdr:cNvPr id="244" name="直線コネクタ 243"/>
        <xdr:cNvCxnSpPr/>
      </xdr:nvCxnSpPr>
      <xdr:spPr>
        <a:xfrm flipV="1">
          <a:off x="1130300" y="16223746"/>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56267</xdr:rowOff>
    </xdr:from>
    <xdr:ext cx="534377" cy="259045"/>
    <xdr:sp macro="" textlink="">
      <xdr:nvSpPr>
        <xdr:cNvPr id="246" name="テキスト ボックス 245"/>
        <xdr:cNvSpPr txBox="1"/>
      </xdr:nvSpPr>
      <xdr:spPr>
        <a:xfrm>
          <a:off x="1752111" y="1668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71790</xdr:rowOff>
    </xdr:from>
    <xdr:ext cx="534377" cy="259045"/>
    <xdr:sp macro="" textlink="">
      <xdr:nvSpPr>
        <xdr:cNvPr id="248" name="テキスト ボックス 247"/>
        <xdr:cNvSpPr txBox="1"/>
      </xdr:nvSpPr>
      <xdr:spPr>
        <a:xfrm>
          <a:off x="863111" y="167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153420</xdr:rowOff>
    </xdr:from>
    <xdr:to>
      <xdr:col>24</xdr:col>
      <xdr:colOff>114300</xdr:colOff>
      <xdr:row>92</xdr:row>
      <xdr:rowOff>83570</xdr:rowOff>
    </xdr:to>
    <xdr:sp macro="" textlink="">
      <xdr:nvSpPr>
        <xdr:cNvPr id="254" name="楕円 253"/>
        <xdr:cNvSpPr/>
      </xdr:nvSpPr>
      <xdr:spPr>
        <a:xfrm>
          <a:off x="4584700" y="157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4847</xdr:rowOff>
    </xdr:from>
    <xdr:ext cx="599010" cy="259045"/>
    <xdr:sp macro="" textlink="">
      <xdr:nvSpPr>
        <xdr:cNvPr id="255" name="扶助費該当値テキスト"/>
        <xdr:cNvSpPr txBox="1"/>
      </xdr:nvSpPr>
      <xdr:spPr>
        <a:xfrm>
          <a:off x="4686300" y="1560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68294</xdr:rowOff>
    </xdr:from>
    <xdr:to>
      <xdr:col>20</xdr:col>
      <xdr:colOff>38100</xdr:colOff>
      <xdr:row>94</xdr:row>
      <xdr:rowOff>169894</xdr:rowOff>
    </xdr:to>
    <xdr:sp macro="" textlink="">
      <xdr:nvSpPr>
        <xdr:cNvPr id="256" name="楕円 255"/>
        <xdr:cNvSpPr/>
      </xdr:nvSpPr>
      <xdr:spPr>
        <a:xfrm>
          <a:off x="3746500" y="161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14971</xdr:rowOff>
    </xdr:from>
    <xdr:ext cx="599010" cy="259045"/>
    <xdr:sp macro="" textlink="">
      <xdr:nvSpPr>
        <xdr:cNvPr id="257" name="テキスト ボックス 256"/>
        <xdr:cNvSpPr txBox="1"/>
      </xdr:nvSpPr>
      <xdr:spPr>
        <a:xfrm>
          <a:off x="3497795" y="1595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9576</xdr:rowOff>
    </xdr:from>
    <xdr:to>
      <xdr:col>15</xdr:col>
      <xdr:colOff>101600</xdr:colOff>
      <xdr:row>94</xdr:row>
      <xdr:rowOff>111176</xdr:rowOff>
    </xdr:to>
    <xdr:sp macro="" textlink="">
      <xdr:nvSpPr>
        <xdr:cNvPr id="258" name="楕円 257"/>
        <xdr:cNvSpPr/>
      </xdr:nvSpPr>
      <xdr:spPr>
        <a:xfrm>
          <a:off x="2857500" y="161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127703</xdr:rowOff>
    </xdr:from>
    <xdr:ext cx="599010" cy="259045"/>
    <xdr:sp macro="" textlink="">
      <xdr:nvSpPr>
        <xdr:cNvPr id="259" name="テキスト ボックス 258"/>
        <xdr:cNvSpPr txBox="1"/>
      </xdr:nvSpPr>
      <xdr:spPr>
        <a:xfrm>
          <a:off x="2608795" y="1590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56646</xdr:rowOff>
    </xdr:from>
    <xdr:to>
      <xdr:col>10</xdr:col>
      <xdr:colOff>165100</xdr:colOff>
      <xdr:row>94</xdr:row>
      <xdr:rowOff>158246</xdr:rowOff>
    </xdr:to>
    <xdr:sp macro="" textlink="">
      <xdr:nvSpPr>
        <xdr:cNvPr id="260" name="楕円 259"/>
        <xdr:cNvSpPr/>
      </xdr:nvSpPr>
      <xdr:spPr>
        <a:xfrm>
          <a:off x="1968500" y="1617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3323</xdr:rowOff>
    </xdr:from>
    <xdr:ext cx="599010" cy="259045"/>
    <xdr:sp macro="" textlink="">
      <xdr:nvSpPr>
        <xdr:cNvPr id="261" name="テキスト ボックス 260"/>
        <xdr:cNvSpPr txBox="1"/>
      </xdr:nvSpPr>
      <xdr:spPr>
        <a:xfrm>
          <a:off x="1719795" y="1594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75642</xdr:rowOff>
    </xdr:from>
    <xdr:to>
      <xdr:col>6</xdr:col>
      <xdr:colOff>38100</xdr:colOff>
      <xdr:row>95</xdr:row>
      <xdr:rowOff>5792</xdr:rowOff>
    </xdr:to>
    <xdr:sp macro="" textlink="">
      <xdr:nvSpPr>
        <xdr:cNvPr id="262" name="楕円 261"/>
        <xdr:cNvSpPr/>
      </xdr:nvSpPr>
      <xdr:spPr>
        <a:xfrm>
          <a:off x="1079500" y="161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22319</xdr:rowOff>
    </xdr:from>
    <xdr:ext cx="599010" cy="259045"/>
    <xdr:sp macro="" textlink="">
      <xdr:nvSpPr>
        <xdr:cNvPr id="263" name="テキスト ボックス 262"/>
        <xdr:cNvSpPr txBox="1"/>
      </xdr:nvSpPr>
      <xdr:spPr>
        <a:xfrm>
          <a:off x="830795" y="1596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163954</xdr:rowOff>
    </xdr:from>
    <xdr:to>
      <xdr:col>55</xdr:col>
      <xdr:colOff>0</xdr:colOff>
      <xdr:row>37</xdr:row>
      <xdr:rowOff>30810</xdr:rowOff>
    </xdr:to>
    <xdr:cxnSp macro="">
      <xdr:nvCxnSpPr>
        <xdr:cNvPr id="292" name="直線コネクタ 291"/>
        <xdr:cNvCxnSpPr/>
      </xdr:nvCxnSpPr>
      <xdr:spPr>
        <a:xfrm>
          <a:off x="9639300" y="5993254"/>
          <a:ext cx="838200" cy="38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163954</xdr:rowOff>
    </xdr:from>
    <xdr:to>
      <xdr:col>50</xdr:col>
      <xdr:colOff>114300</xdr:colOff>
      <xdr:row>37</xdr:row>
      <xdr:rowOff>106496</xdr:rowOff>
    </xdr:to>
    <xdr:cxnSp macro="">
      <xdr:nvCxnSpPr>
        <xdr:cNvPr id="295" name="直線コネクタ 294"/>
        <xdr:cNvCxnSpPr/>
      </xdr:nvCxnSpPr>
      <xdr:spPr>
        <a:xfrm flipV="1">
          <a:off x="8750300" y="5993254"/>
          <a:ext cx="889000" cy="45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106496</xdr:rowOff>
    </xdr:from>
    <xdr:to>
      <xdr:col>45</xdr:col>
      <xdr:colOff>177800</xdr:colOff>
      <xdr:row>37</xdr:row>
      <xdr:rowOff>109052</xdr:rowOff>
    </xdr:to>
    <xdr:cxnSp macro="">
      <xdr:nvCxnSpPr>
        <xdr:cNvPr id="298" name="直線コネクタ 297"/>
        <xdr:cNvCxnSpPr/>
      </xdr:nvCxnSpPr>
      <xdr:spPr>
        <a:xfrm flipV="1">
          <a:off x="7861300" y="6450146"/>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109052</xdr:rowOff>
    </xdr:from>
    <xdr:to>
      <xdr:col>41</xdr:col>
      <xdr:colOff>50800</xdr:colOff>
      <xdr:row>37</xdr:row>
      <xdr:rowOff>121545</xdr:rowOff>
    </xdr:to>
    <xdr:cxnSp macro="">
      <xdr:nvCxnSpPr>
        <xdr:cNvPr id="301" name="直線コネクタ 300"/>
        <xdr:cNvCxnSpPr/>
      </xdr:nvCxnSpPr>
      <xdr:spPr>
        <a:xfrm flipV="1">
          <a:off x="6972300" y="6452702"/>
          <a:ext cx="889000" cy="1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151460</xdr:rowOff>
    </xdr:from>
    <xdr:to>
      <xdr:col>55</xdr:col>
      <xdr:colOff>50800</xdr:colOff>
      <xdr:row>37</xdr:row>
      <xdr:rowOff>81610</xdr:rowOff>
    </xdr:to>
    <xdr:sp macro="" textlink="">
      <xdr:nvSpPr>
        <xdr:cNvPr id="311" name="楕円 310"/>
        <xdr:cNvSpPr/>
      </xdr:nvSpPr>
      <xdr:spPr>
        <a:xfrm>
          <a:off x="10426700" y="63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129887</xdr:rowOff>
    </xdr:from>
    <xdr:ext cx="534377" cy="259045"/>
    <xdr:sp macro="" textlink="">
      <xdr:nvSpPr>
        <xdr:cNvPr id="312" name="補助費等該当値テキスト"/>
        <xdr:cNvSpPr txBox="1"/>
      </xdr:nvSpPr>
      <xdr:spPr>
        <a:xfrm>
          <a:off x="10528300" y="630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113154</xdr:rowOff>
    </xdr:from>
    <xdr:to>
      <xdr:col>50</xdr:col>
      <xdr:colOff>165100</xdr:colOff>
      <xdr:row>35</xdr:row>
      <xdr:rowOff>43304</xdr:rowOff>
    </xdr:to>
    <xdr:sp macro="" textlink="">
      <xdr:nvSpPr>
        <xdr:cNvPr id="313" name="楕円 312"/>
        <xdr:cNvSpPr/>
      </xdr:nvSpPr>
      <xdr:spPr>
        <a:xfrm>
          <a:off x="9588500" y="594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34431</xdr:rowOff>
    </xdr:from>
    <xdr:ext cx="599010" cy="259045"/>
    <xdr:sp macro="" textlink="">
      <xdr:nvSpPr>
        <xdr:cNvPr id="314" name="テキスト ボックス 313"/>
        <xdr:cNvSpPr txBox="1"/>
      </xdr:nvSpPr>
      <xdr:spPr>
        <a:xfrm>
          <a:off x="9339795" y="603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55696</xdr:rowOff>
    </xdr:from>
    <xdr:to>
      <xdr:col>46</xdr:col>
      <xdr:colOff>38100</xdr:colOff>
      <xdr:row>37</xdr:row>
      <xdr:rowOff>157296</xdr:rowOff>
    </xdr:to>
    <xdr:sp macro="" textlink="">
      <xdr:nvSpPr>
        <xdr:cNvPr id="315" name="楕円 314"/>
        <xdr:cNvSpPr/>
      </xdr:nvSpPr>
      <xdr:spPr>
        <a:xfrm>
          <a:off x="8699500" y="63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148423</xdr:rowOff>
    </xdr:from>
    <xdr:ext cx="534377" cy="259045"/>
    <xdr:sp macro="" textlink="">
      <xdr:nvSpPr>
        <xdr:cNvPr id="316" name="テキスト ボックス 315"/>
        <xdr:cNvSpPr txBox="1"/>
      </xdr:nvSpPr>
      <xdr:spPr>
        <a:xfrm>
          <a:off x="8483111" y="64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58252</xdr:rowOff>
    </xdr:from>
    <xdr:to>
      <xdr:col>41</xdr:col>
      <xdr:colOff>101600</xdr:colOff>
      <xdr:row>37</xdr:row>
      <xdr:rowOff>159852</xdr:rowOff>
    </xdr:to>
    <xdr:sp macro="" textlink="">
      <xdr:nvSpPr>
        <xdr:cNvPr id="317" name="楕円 316"/>
        <xdr:cNvSpPr/>
      </xdr:nvSpPr>
      <xdr:spPr>
        <a:xfrm>
          <a:off x="7810500" y="64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150979</xdr:rowOff>
    </xdr:from>
    <xdr:ext cx="534377" cy="259045"/>
    <xdr:sp macro="" textlink="">
      <xdr:nvSpPr>
        <xdr:cNvPr id="318" name="テキスト ボックス 317"/>
        <xdr:cNvSpPr txBox="1"/>
      </xdr:nvSpPr>
      <xdr:spPr>
        <a:xfrm>
          <a:off x="7594111" y="649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70745</xdr:rowOff>
    </xdr:from>
    <xdr:to>
      <xdr:col>36</xdr:col>
      <xdr:colOff>165100</xdr:colOff>
      <xdr:row>38</xdr:row>
      <xdr:rowOff>895</xdr:rowOff>
    </xdr:to>
    <xdr:sp macro="" textlink="">
      <xdr:nvSpPr>
        <xdr:cNvPr id="319" name="楕円 318"/>
        <xdr:cNvSpPr/>
      </xdr:nvSpPr>
      <xdr:spPr>
        <a:xfrm>
          <a:off x="6921500" y="641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163472</xdr:rowOff>
    </xdr:from>
    <xdr:ext cx="534377" cy="259045"/>
    <xdr:sp macro="" textlink="">
      <xdr:nvSpPr>
        <xdr:cNvPr id="320" name="テキスト ボックス 319"/>
        <xdr:cNvSpPr txBox="1"/>
      </xdr:nvSpPr>
      <xdr:spPr>
        <a:xfrm>
          <a:off x="6705111" y="65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63263</xdr:rowOff>
    </xdr:from>
    <xdr:to>
      <xdr:col>55</xdr:col>
      <xdr:colOff>0</xdr:colOff>
      <xdr:row>57</xdr:row>
      <xdr:rowOff>137247</xdr:rowOff>
    </xdr:to>
    <xdr:cxnSp macro="">
      <xdr:nvCxnSpPr>
        <xdr:cNvPr id="351" name="直線コネクタ 350"/>
        <xdr:cNvCxnSpPr/>
      </xdr:nvCxnSpPr>
      <xdr:spPr>
        <a:xfrm flipV="1">
          <a:off x="9639300" y="9493013"/>
          <a:ext cx="838200" cy="4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xdr:cNvSpPr txBox="1"/>
      </xdr:nvSpPr>
      <xdr:spPr>
        <a:xfrm>
          <a:off x="10528300" y="9690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109658</xdr:rowOff>
    </xdr:from>
    <xdr:to>
      <xdr:col>50</xdr:col>
      <xdr:colOff>114300</xdr:colOff>
      <xdr:row>57</xdr:row>
      <xdr:rowOff>137247</xdr:rowOff>
    </xdr:to>
    <xdr:cxnSp macro="">
      <xdr:nvCxnSpPr>
        <xdr:cNvPr id="354" name="直線コネクタ 353"/>
        <xdr:cNvCxnSpPr/>
      </xdr:nvCxnSpPr>
      <xdr:spPr>
        <a:xfrm>
          <a:off x="8750300" y="9882308"/>
          <a:ext cx="889000" cy="2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109658</xdr:rowOff>
    </xdr:from>
    <xdr:to>
      <xdr:col>45</xdr:col>
      <xdr:colOff>177800</xdr:colOff>
      <xdr:row>57</xdr:row>
      <xdr:rowOff>116050</xdr:rowOff>
    </xdr:to>
    <xdr:cxnSp macro="">
      <xdr:nvCxnSpPr>
        <xdr:cNvPr id="357" name="直線コネクタ 356"/>
        <xdr:cNvCxnSpPr/>
      </xdr:nvCxnSpPr>
      <xdr:spPr>
        <a:xfrm flipV="1">
          <a:off x="7861300" y="9882308"/>
          <a:ext cx="889000" cy="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35123</xdr:rowOff>
    </xdr:from>
    <xdr:ext cx="599010" cy="259045"/>
    <xdr:sp macro="" textlink="">
      <xdr:nvSpPr>
        <xdr:cNvPr id="359" name="テキスト ボックス 358"/>
        <xdr:cNvSpPr txBox="1"/>
      </xdr:nvSpPr>
      <xdr:spPr>
        <a:xfrm>
          <a:off x="8450795" y="946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116050</xdr:rowOff>
    </xdr:from>
    <xdr:to>
      <xdr:col>41</xdr:col>
      <xdr:colOff>50800</xdr:colOff>
      <xdr:row>58</xdr:row>
      <xdr:rowOff>167987</xdr:rowOff>
    </xdr:to>
    <xdr:cxnSp macro="">
      <xdr:nvCxnSpPr>
        <xdr:cNvPr id="360" name="直線コネクタ 359"/>
        <xdr:cNvCxnSpPr/>
      </xdr:nvCxnSpPr>
      <xdr:spPr>
        <a:xfrm flipV="1">
          <a:off x="6972300" y="9888700"/>
          <a:ext cx="889000" cy="22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12463</xdr:rowOff>
    </xdr:from>
    <xdr:to>
      <xdr:col>55</xdr:col>
      <xdr:colOff>50800</xdr:colOff>
      <xdr:row>55</xdr:row>
      <xdr:rowOff>114063</xdr:rowOff>
    </xdr:to>
    <xdr:sp macro="" textlink="">
      <xdr:nvSpPr>
        <xdr:cNvPr id="370" name="楕円 369"/>
        <xdr:cNvSpPr/>
      </xdr:nvSpPr>
      <xdr:spPr>
        <a:xfrm>
          <a:off x="10426700" y="94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35340</xdr:rowOff>
    </xdr:from>
    <xdr:ext cx="599010" cy="259045"/>
    <xdr:sp macro="" textlink="">
      <xdr:nvSpPr>
        <xdr:cNvPr id="371" name="普通建設事業費該当値テキスト"/>
        <xdr:cNvSpPr txBox="1"/>
      </xdr:nvSpPr>
      <xdr:spPr>
        <a:xfrm>
          <a:off x="10528300" y="929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86447</xdr:rowOff>
    </xdr:from>
    <xdr:to>
      <xdr:col>50</xdr:col>
      <xdr:colOff>165100</xdr:colOff>
      <xdr:row>58</xdr:row>
      <xdr:rowOff>16597</xdr:rowOff>
    </xdr:to>
    <xdr:sp macro="" textlink="">
      <xdr:nvSpPr>
        <xdr:cNvPr id="372" name="楕円 371"/>
        <xdr:cNvSpPr/>
      </xdr:nvSpPr>
      <xdr:spPr>
        <a:xfrm>
          <a:off x="9588500" y="98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7724</xdr:rowOff>
    </xdr:from>
    <xdr:ext cx="534377" cy="259045"/>
    <xdr:sp macro="" textlink="">
      <xdr:nvSpPr>
        <xdr:cNvPr id="373" name="テキスト ボックス 372"/>
        <xdr:cNvSpPr txBox="1"/>
      </xdr:nvSpPr>
      <xdr:spPr>
        <a:xfrm>
          <a:off x="9372111" y="995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58858</xdr:rowOff>
    </xdr:from>
    <xdr:to>
      <xdr:col>46</xdr:col>
      <xdr:colOff>38100</xdr:colOff>
      <xdr:row>57</xdr:row>
      <xdr:rowOff>160458</xdr:rowOff>
    </xdr:to>
    <xdr:sp macro="" textlink="">
      <xdr:nvSpPr>
        <xdr:cNvPr id="374" name="楕円 373"/>
        <xdr:cNvSpPr/>
      </xdr:nvSpPr>
      <xdr:spPr>
        <a:xfrm>
          <a:off x="8699500" y="98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151585</xdr:rowOff>
    </xdr:from>
    <xdr:ext cx="599010" cy="259045"/>
    <xdr:sp macro="" textlink="">
      <xdr:nvSpPr>
        <xdr:cNvPr id="375" name="テキスト ボックス 374"/>
        <xdr:cNvSpPr txBox="1"/>
      </xdr:nvSpPr>
      <xdr:spPr>
        <a:xfrm>
          <a:off x="8450795" y="992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65250</xdr:rowOff>
    </xdr:from>
    <xdr:to>
      <xdr:col>41</xdr:col>
      <xdr:colOff>101600</xdr:colOff>
      <xdr:row>57</xdr:row>
      <xdr:rowOff>166850</xdr:rowOff>
    </xdr:to>
    <xdr:sp macro="" textlink="">
      <xdr:nvSpPr>
        <xdr:cNvPr id="376" name="楕円 375"/>
        <xdr:cNvSpPr/>
      </xdr:nvSpPr>
      <xdr:spPr>
        <a:xfrm>
          <a:off x="7810500" y="983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157977</xdr:rowOff>
    </xdr:from>
    <xdr:ext cx="534377" cy="259045"/>
    <xdr:sp macro="" textlink="">
      <xdr:nvSpPr>
        <xdr:cNvPr id="377" name="テキスト ボックス 376"/>
        <xdr:cNvSpPr txBox="1"/>
      </xdr:nvSpPr>
      <xdr:spPr>
        <a:xfrm>
          <a:off x="7594111" y="993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117187</xdr:rowOff>
    </xdr:from>
    <xdr:to>
      <xdr:col>36</xdr:col>
      <xdr:colOff>165100</xdr:colOff>
      <xdr:row>59</xdr:row>
      <xdr:rowOff>47337</xdr:rowOff>
    </xdr:to>
    <xdr:sp macro="" textlink="">
      <xdr:nvSpPr>
        <xdr:cNvPr id="378" name="楕円 377"/>
        <xdr:cNvSpPr/>
      </xdr:nvSpPr>
      <xdr:spPr>
        <a:xfrm>
          <a:off x="6921500" y="100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38464</xdr:rowOff>
    </xdr:from>
    <xdr:ext cx="534377" cy="259045"/>
    <xdr:sp macro="" textlink="">
      <xdr:nvSpPr>
        <xdr:cNvPr id="379" name="テキスト ボックス 378"/>
        <xdr:cNvSpPr txBox="1"/>
      </xdr:nvSpPr>
      <xdr:spPr>
        <a:xfrm>
          <a:off x="6705111" y="1015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39520</xdr:rowOff>
    </xdr:from>
    <xdr:to>
      <xdr:col>55</xdr:col>
      <xdr:colOff>0</xdr:colOff>
      <xdr:row>79</xdr:row>
      <xdr:rowOff>40061</xdr:rowOff>
    </xdr:to>
    <xdr:cxnSp macro="">
      <xdr:nvCxnSpPr>
        <xdr:cNvPr id="408" name="直線コネクタ 407"/>
        <xdr:cNvCxnSpPr/>
      </xdr:nvCxnSpPr>
      <xdr:spPr>
        <a:xfrm>
          <a:off x="9639300" y="13584070"/>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36083</xdr:rowOff>
    </xdr:from>
    <xdr:to>
      <xdr:col>50</xdr:col>
      <xdr:colOff>114300</xdr:colOff>
      <xdr:row>79</xdr:row>
      <xdr:rowOff>39520</xdr:rowOff>
    </xdr:to>
    <xdr:cxnSp macro="">
      <xdr:nvCxnSpPr>
        <xdr:cNvPr id="411" name="直線コネクタ 410"/>
        <xdr:cNvCxnSpPr/>
      </xdr:nvCxnSpPr>
      <xdr:spPr>
        <a:xfrm>
          <a:off x="8750300" y="13580633"/>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36083</xdr:rowOff>
    </xdr:from>
    <xdr:to>
      <xdr:col>45</xdr:col>
      <xdr:colOff>177800</xdr:colOff>
      <xdr:row>79</xdr:row>
      <xdr:rowOff>41737</xdr:rowOff>
    </xdr:to>
    <xdr:cxnSp macro="">
      <xdr:nvCxnSpPr>
        <xdr:cNvPr id="414" name="直線コネクタ 413"/>
        <xdr:cNvCxnSpPr/>
      </xdr:nvCxnSpPr>
      <xdr:spPr>
        <a:xfrm flipV="1">
          <a:off x="7861300" y="13580633"/>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89702</xdr:rowOff>
    </xdr:from>
    <xdr:ext cx="534377" cy="259045"/>
    <xdr:sp macro="" textlink="">
      <xdr:nvSpPr>
        <xdr:cNvPr id="416" name="テキスト ボックス 415"/>
        <xdr:cNvSpPr txBox="1"/>
      </xdr:nvSpPr>
      <xdr:spPr>
        <a:xfrm>
          <a:off x="8483111" y="131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29595</xdr:rowOff>
    </xdr:from>
    <xdr:to>
      <xdr:col>41</xdr:col>
      <xdr:colOff>50800</xdr:colOff>
      <xdr:row>79</xdr:row>
      <xdr:rowOff>41737</xdr:rowOff>
    </xdr:to>
    <xdr:cxnSp macro="">
      <xdr:nvCxnSpPr>
        <xdr:cNvPr id="417" name="直線コネクタ 416"/>
        <xdr:cNvCxnSpPr/>
      </xdr:nvCxnSpPr>
      <xdr:spPr>
        <a:xfrm>
          <a:off x="6972300" y="13574145"/>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127623</xdr:rowOff>
    </xdr:from>
    <xdr:ext cx="534377" cy="259045"/>
    <xdr:sp macro="" textlink="">
      <xdr:nvSpPr>
        <xdr:cNvPr id="419" name="テキスト ボックス 418"/>
        <xdr:cNvSpPr txBox="1"/>
      </xdr:nvSpPr>
      <xdr:spPr>
        <a:xfrm>
          <a:off x="7594111" y="1315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122921</xdr:rowOff>
    </xdr:from>
    <xdr:ext cx="534377" cy="259045"/>
    <xdr:sp macro="" textlink="">
      <xdr:nvSpPr>
        <xdr:cNvPr id="421" name="テキスト ボックス 420"/>
        <xdr:cNvSpPr txBox="1"/>
      </xdr:nvSpPr>
      <xdr:spPr>
        <a:xfrm>
          <a:off x="6705111" y="131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160711</xdr:rowOff>
    </xdr:from>
    <xdr:to>
      <xdr:col>55</xdr:col>
      <xdr:colOff>50800</xdr:colOff>
      <xdr:row>79</xdr:row>
      <xdr:rowOff>90861</xdr:rowOff>
    </xdr:to>
    <xdr:sp macro="" textlink="">
      <xdr:nvSpPr>
        <xdr:cNvPr id="427" name="楕円 426"/>
        <xdr:cNvSpPr/>
      </xdr:nvSpPr>
      <xdr:spPr>
        <a:xfrm>
          <a:off x="10426700" y="1353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75638</xdr:rowOff>
    </xdr:from>
    <xdr:ext cx="469744" cy="259045"/>
    <xdr:sp macro="" textlink="">
      <xdr:nvSpPr>
        <xdr:cNvPr id="428" name="普通建設事業費 （ うち新規整備　）該当値テキスト"/>
        <xdr:cNvSpPr txBox="1"/>
      </xdr:nvSpPr>
      <xdr:spPr>
        <a:xfrm>
          <a:off x="10528300" y="1344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160170</xdr:rowOff>
    </xdr:from>
    <xdr:to>
      <xdr:col>50</xdr:col>
      <xdr:colOff>165100</xdr:colOff>
      <xdr:row>79</xdr:row>
      <xdr:rowOff>90320</xdr:rowOff>
    </xdr:to>
    <xdr:sp macro="" textlink="">
      <xdr:nvSpPr>
        <xdr:cNvPr id="429" name="楕円 428"/>
        <xdr:cNvSpPr/>
      </xdr:nvSpPr>
      <xdr:spPr>
        <a:xfrm>
          <a:off x="9588500" y="135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81447</xdr:rowOff>
    </xdr:from>
    <xdr:ext cx="469744" cy="259045"/>
    <xdr:sp macro="" textlink="">
      <xdr:nvSpPr>
        <xdr:cNvPr id="430" name="テキスト ボックス 429"/>
        <xdr:cNvSpPr txBox="1"/>
      </xdr:nvSpPr>
      <xdr:spPr>
        <a:xfrm>
          <a:off x="9404428" y="1362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156733</xdr:rowOff>
    </xdr:from>
    <xdr:to>
      <xdr:col>46</xdr:col>
      <xdr:colOff>38100</xdr:colOff>
      <xdr:row>79</xdr:row>
      <xdr:rowOff>86883</xdr:rowOff>
    </xdr:to>
    <xdr:sp macro="" textlink="">
      <xdr:nvSpPr>
        <xdr:cNvPr id="431" name="楕円 430"/>
        <xdr:cNvSpPr/>
      </xdr:nvSpPr>
      <xdr:spPr>
        <a:xfrm>
          <a:off x="8699500" y="135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78010</xdr:rowOff>
    </xdr:from>
    <xdr:ext cx="469744" cy="259045"/>
    <xdr:sp macro="" textlink="">
      <xdr:nvSpPr>
        <xdr:cNvPr id="432" name="テキスト ボックス 431"/>
        <xdr:cNvSpPr txBox="1"/>
      </xdr:nvSpPr>
      <xdr:spPr>
        <a:xfrm>
          <a:off x="8515428" y="1362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162387</xdr:rowOff>
    </xdr:from>
    <xdr:to>
      <xdr:col>41</xdr:col>
      <xdr:colOff>101600</xdr:colOff>
      <xdr:row>79</xdr:row>
      <xdr:rowOff>92537</xdr:rowOff>
    </xdr:to>
    <xdr:sp macro="" textlink="">
      <xdr:nvSpPr>
        <xdr:cNvPr id="433" name="楕円 432"/>
        <xdr:cNvSpPr/>
      </xdr:nvSpPr>
      <xdr:spPr>
        <a:xfrm>
          <a:off x="7810500" y="135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83664</xdr:rowOff>
    </xdr:from>
    <xdr:ext cx="378565" cy="259045"/>
    <xdr:sp macro="" textlink="">
      <xdr:nvSpPr>
        <xdr:cNvPr id="434" name="テキスト ボックス 433"/>
        <xdr:cNvSpPr txBox="1"/>
      </xdr:nvSpPr>
      <xdr:spPr>
        <a:xfrm>
          <a:off x="7672017" y="1362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150245</xdr:rowOff>
    </xdr:from>
    <xdr:to>
      <xdr:col>36</xdr:col>
      <xdr:colOff>165100</xdr:colOff>
      <xdr:row>79</xdr:row>
      <xdr:rowOff>80395</xdr:rowOff>
    </xdr:to>
    <xdr:sp macro="" textlink="">
      <xdr:nvSpPr>
        <xdr:cNvPr id="435" name="楕円 434"/>
        <xdr:cNvSpPr/>
      </xdr:nvSpPr>
      <xdr:spPr>
        <a:xfrm>
          <a:off x="6921500" y="135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71522</xdr:rowOff>
    </xdr:from>
    <xdr:ext cx="469744" cy="259045"/>
    <xdr:sp macro="" textlink="">
      <xdr:nvSpPr>
        <xdr:cNvPr id="436" name="テキスト ボックス 435"/>
        <xdr:cNvSpPr txBox="1"/>
      </xdr:nvSpPr>
      <xdr:spPr>
        <a:xfrm>
          <a:off x="6737428" y="136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9754</xdr:rowOff>
    </xdr:from>
    <xdr:to>
      <xdr:col>55</xdr:col>
      <xdr:colOff>0</xdr:colOff>
      <xdr:row>96</xdr:row>
      <xdr:rowOff>108934</xdr:rowOff>
    </xdr:to>
    <xdr:cxnSp macro="">
      <xdr:nvCxnSpPr>
        <xdr:cNvPr id="463" name="直線コネクタ 462"/>
        <xdr:cNvCxnSpPr/>
      </xdr:nvCxnSpPr>
      <xdr:spPr>
        <a:xfrm flipV="1">
          <a:off x="9639300" y="15954604"/>
          <a:ext cx="838200" cy="61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xdr:cNvSpPr txBox="1"/>
      </xdr:nvSpPr>
      <xdr:spPr>
        <a:xfrm>
          <a:off x="10528300" y="1650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63585</xdr:rowOff>
    </xdr:from>
    <xdr:to>
      <xdr:col>50</xdr:col>
      <xdr:colOff>114300</xdr:colOff>
      <xdr:row>96</xdr:row>
      <xdr:rowOff>108934</xdr:rowOff>
    </xdr:to>
    <xdr:cxnSp macro="">
      <xdr:nvCxnSpPr>
        <xdr:cNvPr id="466" name="直線コネクタ 465"/>
        <xdr:cNvCxnSpPr/>
      </xdr:nvCxnSpPr>
      <xdr:spPr>
        <a:xfrm>
          <a:off x="8750300" y="16522785"/>
          <a:ext cx="889000" cy="4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20711</xdr:rowOff>
    </xdr:from>
    <xdr:ext cx="534377" cy="259045"/>
    <xdr:sp macro="" textlink="">
      <xdr:nvSpPr>
        <xdr:cNvPr id="468" name="テキスト ボックス 467"/>
        <xdr:cNvSpPr txBox="1"/>
      </xdr:nvSpPr>
      <xdr:spPr>
        <a:xfrm>
          <a:off x="9372111" y="1665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51488</xdr:rowOff>
    </xdr:from>
    <xdr:to>
      <xdr:col>45</xdr:col>
      <xdr:colOff>177800</xdr:colOff>
      <xdr:row>96</xdr:row>
      <xdr:rowOff>63585</xdr:rowOff>
    </xdr:to>
    <xdr:cxnSp macro="">
      <xdr:nvCxnSpPr>
        <xdr:cNvPr id="469" name="直線コネクタ 468"/>
        <xdr:cNvCxnSpPr/>
      </xdr:nvCxnSpPr>
      <xdr:spPr>
        <a:xfrm>
          <a:off x="7861300" y="16510688"/>
          <a:ext cx="8890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166842</xdr:rowOff>
    </xdr:from>
    <xdr:ext cx="534377" cy="259045"/>
    <xdr:sp macro="" textlink="">
      <xdr:nvSpPr>
        <xdr:cNvPr id="471" name="テキスト ボックス 470"/>
        <xdr:cNvSpPr txBox="1"/>
      </xdr:nvSpPr>
      <xdr:spPr>
        <a:xfrm>
          <a:off x="8483111" y="1662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51488</xdr:rowOff>
    </xdr:from>
    <xdr:to>
      <xdr:col>41</xdr:col>
      <xdr:colOff>50800</xdr:colOff>
      <xdr:row>98</xdr:row>
      <xdr:rowOff>26324</xdr:rowOff>
    </xdr:to>
    <xdr:cxnSp macro="">
      <xdr:nvCxnSpPr>
        <xdr:cNvPr id="472" name="直線コネクタ 471"/>
        <xdr:cNvCxnSpPr/>
      </xdr:nvCxnSpPr>
      <xdr:spPr>
        <a:xfrm flipV="1">
          <a:off x="6972300" y="16510688"/>
          <a:ext cx="889000" cy="31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50274</xdr:rowOff>
    </xdr:from>
    <xdr:ext cx="534377" cy="259045"/>
    <xdr:sp macro="" textlink="">
      <xdr:nvSpPr>
        <xdr:cNvPr id="474" name="テキスト ボックス 473"/>
        <xdr:cNvSpPr txBox="1"/>
      </xdr:nvSpPr>
      <xdr:spPr>
        <a:xfrm>
          <a:off x="7594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130404</xdr:rowOff>
    </xdr:from>
    <xdr:to>
      <xdr:col>55</xdr:col>
      <xdr:colOff>50800</xdr:colOff>
      <xdr:row>93</xdr:row>
      <xdr:rowOff>60554</xdr:rowOff>
    </xdr:to>
    <xdr:sp macro="" textlink="">
      <xdr:nvSpPr>
        <xdr:cNvPr id="482" name="楕円 481"/>
        <xdr:cNvSpPr/>
      </xdr:nvSpPr>
      <xdr:spPr>
        <a:xfrm>
          <a:off x="10426700" y="1590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153281</xdr:rowOff>
    </xdr:from>
    <xdr:ext cx="599010" cy="259045"/>
    <xdr:sp macro="" textlink="">
      <xdr:nvSpPr>
        <xdr:cNvPr id="483" name="普通建設事業費 （ うち更新整備　）該当値テキスト"/>
        <xdr:cNvSpPr txBox="1"/>
      </xdr:nvSpPr>
      <xdr:spPr>
        <a:xfrm>
          <a:off x="10528300" y="15755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58134</xdr:rowOff>
    </xdr:from>
    <xdr:to>
      <xdr:col>50</xdr:col>
      <xdr:colOff>165100</xdr:colOff>
      <xdr:row>96</xdr:row>
      <xdr:rowOff>159734</xdr:rowOff>
    </xdr:to>
    <xdr:sp macro="" textlink="">
      <xdr:nvSpPr>
        <xdr:cNvPr id="484" name="楕円 483"/>
        <xdr:cNvSpPr/>
      </xdr:nvSpPr>
      <xdr:spPr>
        <a:xfrm>
          <a:off x="9588500" y="1651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4811</xdr:rowOff>
    </xdr:from>
    <xdr:ext cx="534377" cy="259045"/>
    <xdr:sp macro="" textlink="">
      <xdr:nvSpPr>
        <xdr:cNvPr id="485" name="テキスト ボックス 484"/>
        <xdr:cNvSpPr txBox="1"/>
      </xdr:nvSpPr>
      <xdr:spPr>
        <a:xfrm>
          <a:off x="9372111" y="162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12785</xdr:rowOff>
    </xdr:from>
    <xdr:to>
      <xdr:col>46</xdr:col>
      <xdr:colOff>38100</xdr:colOff>
      <xdr:row>96</xdr:row>
      <xdr:rowOff>114385</xdr:rowOff>
    </xdr:to>
    <xdr:sp macro="" textlink="">
      <xdr:nvSpPr>
        <xdr:cNvPr id="486" name="楕円 485"/>
        <xdr:cNvSpPr/>
      </xdr:nvSpPr>
      <xdr:spPr>
        <a:xfrm>
          <a:off x="8699500" y="1647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130912</xdr:rowOff>
    </xdr:from>
    <xdr:ext cx="534377" cy="259045"/>
    <xdr:sp macro="" textlink="">
      <xdr:nvSpPr>
        <xdr:cNvPr id="487" name="テキスト ボックス 486"/>
        <xdr:cNvSpPr txBox="1"/>
      </xdr:nvSpPr>
      <xdr:spPr>
        <a:xfrm>
          <a:off x="8483111" y="162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688</xdr:rowOff>
    </xdr:from>
    <xdr:to>
      <xdr:col>41</xdr:col>
      <xdr:colOff>101600</xdr:colOff>
      <xdr:row>96</xdr:row>
      <xdr:rowOff>102288</xdr:rowOff>
    </xdr:to>
    <xdr:sp macro="" textlink="">
      <xdr:nvSpPr>
        <xdr:cNvPr id="488" name="楕円 487"/>
        <xdr:cNvSpPr/>
      </xdr:nvSpPr>
      <xdr:spPr>
        <a:xfrm>
          <a:off x="7810500" y="164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118815</xdr:rowOff>
    </xdr:from>
    <xdr:ext cx="534377" cy="259045"/>
    <xdr:sp macro="" textlink="">
      <xdr:nvSpPr>
        <xdr:cNvPr id="489" name="テキスト ボックス 488"/>
        <xdr:cNvSpPr txBox="1"/>
      </xdr:nvSpPr>
      <xdr:spPr>
        <a:xfrm>
          <a:off x="7594111" y="162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146974</xdr:rowOff>
    </xdr:from>
    <xdr:to>
      <xdr:col>36</xdr:col>
      <xdr:colOff>165100</xdr:colOff>
      <xdr:row>98</xdr:row>
      <xdr:rowOff>77124</xdr:rowOff>
    </xdr:to>
    <xdr:sp macro="" textlink="">
      <xdr:nvSpPr>
        <xdr:cNvPr id="490" name="楕円 489"/>
        <xdr:cNvSpPr/>
      </xdr:nvSpPr>
      <xdr:spPr>
        <a:xfrm>
          <a:off x="6921500" y="167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68251</xdr:rowOff>
    </xdr:from>
    <xdr:ext cx="534377" cy="259045"/>
    <xdr:sp macro="" textlink="">
      <xdr:nvSpPr>
        <xdr:cNvPr id="491" name="テキスト ボックス 490"/>
        <xdr:cNvSpPr txBox="1"/>
      </xdr:nvSpPr>
      <xdr:spPr>
        <a:xfrm>
          <a:off x="6705111" y="168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139485</xdr:rowOff>
    </xdr:from>
    <xdr:to>
      <xdr:col>85</xdr:col>
      <xdr:colOff>127000</xdr:colOff>
      <xdr:row>38</xdr:row>
      <xdr:rowOff>139700</xdr:rowOff>
    </xdr:to>
    <xdr:cxnSp macro="">
      <xdr:nvCxnSpPr>
        <xdr:cNvPr id="518" name="直線コネクタ 517"/>
        <xdr:cNvCxnSpPr/>
      </xdr:nvCxnSpPr>
      <xdr:spPr>
        <a:xfrm>
          <a:off x="15481300" y="6654585"/>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137981</xdr:rowOff>
    </xdr:from>
    <xdr:to>
      <xdr:col>81</xdr:col>
      <xdr:colOff>50800</xdr:colOff>
      <xdr:row>38</xdr:row>
      <xdr:rowOff>139485</xdr:rowOff>
    </xdr:to>
    <xdr:cxnSp macro="">
      <xdr:nvCxnSpPr>
        <xdr:cNvPr id="521" name="直線コネクタ 520"/>
        <xdr:cNvCxnSpPr/>
      </xdr:nvCxnSpPr>
      <xdr:spPr>
        <a:xfrm>
          <a:off x="14592300" y="6653081"/>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137981</xdr:rowOff>
    </xdr:from>
    <xdr:to>
      <xdr:col>76</xdr:col>
      <xdr:colOff>114300</xdr:colOff>
      <xdr:row>38</xdr:row>
      <xdr:rowOff>137999</xdr:rowOff>
    </xdr:to>
    <xdr:cxnSp macro="">
      <xdr:nvCxnSpPr>
        <xdr:cNvPr id="524" name="直線コネクタ 523"/>
        <xdr:cNvCxnSpPr/>
      </xdr:nvCxnSpPr>
      <xdr:spPr>
        <a:xfrm flipV="1">
          <a:off x="13703300" y="665308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137999</xdr:rowOff>
    </xdr:from>
    <xdr:to>
      <xdr:col>71</xdr:col>
      <xdr:colOff>177800</xdr:colOff>
      <xdr:row>38</xdr:row>
      <xdr:rowOff>139700</xdr:rowOff>
    </xdr:to>
    <xdr:cxnSp macro="">
      <xdr:nvCxnSpPr>
        <xdr:cNvPr id="527" name="直線コネクタ 526"/>
        <xdr:cNvCxnSpPr/>
      </xdr:nvCxnSpPr>
      <xdr:spPr>
        <a:xfrm flipV="1">
          <a:off x="12814300" y="6653099"/>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21209</xdr:rowOff>
    </xdr:from>
    <xdr:ext cx="249299" cy="259045"/>
    <xdr:sp macro="" textlink="">
      <xdr:nvSpPr>
        <xdr:cNvPr id="538" name="災害復旧事業費該当値テキスト"/>
        <xdr:cNvSpPr txBox="1"/>
      </xdr:nvSpPr>
      <xdr:spPr>
        <a:xfrm>
          <a:off x="16370300" y="6536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88685</xdr:rowOff>
    </xdr:from>
    <xdr:to>
      <xdr:col>81</xdr:col>
      <xdr:colOff>101600</xdr:colOff>
      <xdr:row>39</xdr:row>
      <xdr:rowOff>18835</xdr:rowOff>
    </xdr:to>
    <xdr:sp macro="" textlink="">
      <xdr:nvSpPr>
        <xdr:cNvPr id="539" name="楕円 538"/>
        <xdr:cNvSpPr/>
      </xdr:nvSpPr>
      <xdr:spPr>
        <a:xfrm>
          <a:off x="15430500" y="66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9962</xdr:rowOff>
    </xdr:from>
    <xdr:ext cx="313932" cy="259045"/>
    <xdr:sp macro="" textlink="">
      <xdr:nvSpPr>
        <xdr:cNvPr id="540" name="テキスト ボックス 539"/>
        <xdr:cNvSpPr txBox="1"/>
      </xdr:nvSpPr>
      <xdr:spPr>
        <a:xfrm>
          <a:off x="15324333" y="6696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87181</xdr:rowOff>
    </xdr:from>
    <xdr:to>
      <xdr:col>76</xdr:col>
      <xdr:colOff>165100</xdr:colOff>
      <xdr:row>39</xdr:row>
      <xdr:rowOff>17331</xdr:rowOff>
    </xdr:to>
    <xdr:sp macro="" textlink="">
      <xdr:nvSpPr>
        <xdr:cNvPr id="541" name="楕円 540"/>
        <xdr:cNvSpPr/>
      </xdr:nvSpPr>
      <xdr:spPr>
        <a:xfrm>
          <a:off x="14541500" y="66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8458</xdr:rowOff>
    </xdr:from>
    <xdr:ext cx="378565" cy="259045"/>
    <xdr:sp macro="" textlink="">
      <xdr:nvSpPr>
        <xdr:cNvPr id="542" name="テキスト ボックス 541"/>
        <xdr:cNvSpPr txBox="1"/>
      </xdr:nvSpPr>
      <xdr:spPr>
        <a:xfrm>
          <a:off x="14403017" y="6695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87199</xdr:rowOff>
    </xdr:from>
    <xdr:to>
      <xdr:col>72</xdr:col>
      <xdr:colOff>38100</xdr:colOff>
      <xdr:row>39</xdr:row>
      <xdr:rowOff>17349</xdr:rowOff>
    </xdr:to>
    <xdr:sp macro="" textlink="">
      <xdr:nvSpPr>
        <xdr:cNvPr id="543" name="楕円 542"/>
        <xdr:cNvSpPr/>
      </xdr:nvSpPr>
      <xdr:spPr>
        <a:xfrm>
          <a:off x="13652500" y="660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8476</xdr:rowOff>
    </xdr:from>
    <xdr:ext cx="378565" cy="259045"/>
    <xdr:sp macro="" textlink="">
      <xdr:nvSpPr>
        <xdr:cNvPr id="544" name="テキスト ボックス 543"/>
        <xdr:cNvSpPr txBox="1"/>
      </xdr:nvSpPr>
      <xdr:spPr>
        <a:xfrm>
          <a:off x="13514017" y="6695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22332</xdr:rowOff>
    </xdr:from>
    <xdr:to>
      <xdr:col>85</xdr:col>
      <xdr:colOff>127000</xdr:colOff>
      <xdr:row>77</xdr:row>
      <xdr:rowOff>76657</xdr:rowOff>
    </xdr:to>
    <xdr:cxnSp macro="">
      <xdr:nvCxnSpPr>
        <xdr:cNvPr id="622" name="直線コネクタ 621"/>
        <xdr:cNvCxnSpPr/>
      </xdr:nvCxnSpPr>
      <xdr:spPr>
        <a:xfrm flipV="1">
          <a:off x="15481300" y="13223982"/>
          <a:ext cx="8382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76657</xdr:rowOff>
    </xdr:from>
    <xdr:to>
      <xdr:col>81</xdr:col>
      <xdr:colOff>50800</xdr:colOff>
      <xdr:row>77</xdr:row>
      <xdr:rowOff>96500</xdr:rowOff>
    </xdr:to>
    <xdr:cxnSp macro="">
      <xdr:nvCxnSpPr>
        <xdr:cNvPr id="625" name="直線コネクタ 624"/>
        <xdr:cNvCxnSpPr/>
      </xdr:nvCxnSpPr>
      <xdr:spPr>
        <a:xfrm flipV="1">
          <a:off x="14592300" y="13278307"/>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96500</xdr:rowOff>
    </xdr:from>
    <xdr:to>
      <xdr:col>76</xdr:col>
      <xdr:colOff>114300</xdr:colOff>
      <xdr:row>77</xdr:row>
      <xdr:rowOff>99045</xdr:rowOff>
    </xdr:to>
    <xdr:cxnSp macro="">
      <xdr:nvCxnSpPr>
        <xdr:cNvPr id="628" name="直線コネクタ 627"/>
        <xdr:cNvCxnSpPr/>
      </xdr:nvCxnSpPr>
      <xdr:spPr>
        <a:xfrm flipV="1">
          <a:off x="13703300" y="1329815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76977</xdr:rowOff>
    </xdr:from>
    <xdr:to>
      <xdr:col>71</xdr:col>
      <xdr:colOff>177800</xdr:colOff>
      <xdr:row>77</xdr:row>
      <xdr:rowOff>99045</xdr:rowOff>
    </xdr:to>
    <xdr:cxnSp macro="">
      <xdr:nvCxnSpPr>
        <xdr:cNvPr id="631" name="直線コネクタ 630"/>
        <xdr:cNvCxnSpPr/>
      </xdr:nvCxnSpPr>
      <xdr:spPr>
        <a:xfrm>
          <a:off x="12814300" y="13278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142982</xdr:rowOff>
    </xdr:from>
    <xdr:to>
      <xdr:col>85</xdr:col>
      <xdr:colOff>177800</xdr:colOff>
      <xdr:row>77</xdr:row>
      <xdr:rowOff>73132</xdr:rowOff>
    </xdr:to>
    <xdr:sp macro="" textlink="">
      <xdr:nvSpPr>
        <xdr:cNvPr id="641" name="楕円 640"/>
        <xdr:cNvSpPr/>
      </xdr:nvSpPr>
      <xdr:spPr>
        <a:xfrm>
          <a:off x="16268700" y="1317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121409</xdr:rowOff>
    </xdr:from>
    <xdr:ext cx="534377" cy="259045"/>
    <xdr:sp macro="" textlink="">
      <xdr:nvSpPr>
        <xdr:cNvPr id="642" name="公債費該当値テキスト"/>
        <xdr:cNvSpPr txBox="1"/>
      </xdr:nvSpPr>
      <xdr:spPr>
        <a:xfrm>
          <a:off x="16370300" y="1315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25857</xdr:rowOff>
    </xdr:from>
    <xdr:to>
      <xdr:col>81</xdr:col>
      <xdr:colOff>101600</xdr:colOff>
      <xdr:row>77</xdr:row>
      <xdr:rowOff>127457</xdr:rowOff>
    </xdr:to>
    <xdr:sp macro="" textlink="">
      <xdr:nvSpPr>
        <xdr:cNvPr id="643" name="楕円 642"/>
        <xdr:cNvSpPr/>
      </xdr:nvSpPr>
      <xdr:spPr>
        <a:xfrm>
          <a:off x="15430500" y="132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118584</xdr:rowOff>
    </xdr:from>
    <xdr:ext cx="534377" cy="259045"/>
    <xdr:sp macro="" textlink="">
      <xdr:nvSpPr>
        <xdr:cNvPr id="644" name="テキスト ボックス 643"/>
        <xdr:cNvSpPr txBox="1"/>
      </xdr:nvSpPr>
      <xdr:spPr>
        <a:xfrm>
          <a:off x="15214111" y="1332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45700</xdr:rowOff>
    </xdr:from>
    <xdr:to>
      <xdr:col>76</xdr:col>
      <xdr:colOff>165100</xdr:colOff>
      <xdr:row>77</xdr:row>
      <xdr:rowOff>147300</xdr:rowOff>
    </xdr:to>
    <xdr:sp macro="" textlink="">
      <xdr:nvSpPr>
        <xdr:cNvPr id="645" name="楕円 644"/>
        <xdr:cNvSpPr/>
      </xdr:nvSpPr>
      <xdr:spPr>
        <a:xfrm>
          <a:off x="14541500" y="132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138427</xdr:rowOff>
    </xdr:from>
    <xdr:ext cx="534377" cy="259045"/>
    <xdr:sp macro="" textlink="">
      <xdr:nvSpPr>
        <xdr:cNvPr id="646" name="テキスト ボックス 645"/>
        <xdr:cNvSpPr txBox="1"/>
      </xdr:nvSpPr>
      <xdr:spPr>
        <a:xfrm>
          <a:off x="14325111" y="133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48245</xdr:rowOff>
    </xdr:from>
    <xdr:to>
      <xdr:col>72</xdr:col>
      <xdr:colOff>38100</xdr:colOff>
      <xdr:row>77</xdr:row>
      <xdr:rowOff>149845</xdr:rowOff>
    </xdr:to>
    <xdr:sp macro="" textlink="">
      <xdr:nvSpPr>
        <xdr:cNvPr id="647" name="楕円 646"/>
        <xdr:cNvSpPr/>
      </xdr:nvSpPr>
      <xdr:spPr>
        <a:xfrm>
          <a:off x="13652500" y="132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140972</xdr:rowOff>
    </xdr:from>
    <xdr:ext cx="534377" cy="259045"/>
    <xdr:sp macro="" textlink="">
      <xdr:nvSpPr>
        <xdr:cNvPr id="648" name="テキスト ボックス 647"/>
        <xdr:cNvSpPr txBox="1"/>
      </xdr:nvSpPr>
      <xdr:spPr>
        <a:xfrm>
          <a:off x="13436111" y="133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26177</xdr:rowOff>
    </xdr:from>
    <xdr:to>
      <xdr:col>67</xdr:col>
      <xdr:colOff>101600</xdr:colOff>
      <xdr:row>77</xdr:row>
      <xdr:rowOff>127777</xdr:rowOff>
    </xdr:to>
    <xdr:sp macro="" textlink="">
      <xdr:nvSpPr>
        <xdr:cNvPr id="649" name="楕円 648"/>
        <xdr:cNvSpPr/>
      </xdr:nvSpPr>
      <xdr:spPr>
        <a:xfrm>
          <a:off x="12763500" y="1322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118904</xdr:rowOff>
    </xdr:from>
    <xdr:ext cx="534377" cy="259045"/>
    <xdr:sp macro="" textlink="">
      <xdr:nvSpPr>
        <xdr:cNvPr id="650" name="テキスト ボックス 649"/>
        <xdr:cNvSpPr txBox="1"/>
      </xdr:nvSpPr>
      <xdr:spPr>
        <a:xfrm>
          <a:off x="12547111" y="133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278</xdr:rowOff>
    </xdr:from>
    <xdr:to>
      <xdr:col>85</xdr:col>
      <xdr:colOff>127000</xdr:colOff>
      <xdr:row>99</xdr:row>
      <xdr:rowOff>8341</xdr:rowOff>
    </xdr:to>
    <xdr:cxnSp macro="">
      <xdr:nvCxnSpPr>
        <xdr:cNvPr id="681" name="直線コネクタ 680"/>
        <xdr:cNvCxnSpPr/>
      </xdr:nvCxnSpPr>
      <xdr:spPr>
        <a:xfrm flipV="1">
          <a:off x="15481300" y="16973828"/>
          <a:ext cx="838200" cy="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100161</xdr:rowOff>
    </xdr:from>
    <xdr:to>
      <xdr:col>81</xdr:col>
      <xdr:colOff>50800</xdr:colOff>
      <xdr:row>99</xdr:row>
      <xdr:rowOff>8341</xdr:rowOff>
    </xdr:to>
    <xdr:cxnSp macro="">
      <xdr:nvCxnSpPr>
        <xdr:cNvPr id="684" name="直線コネクタ 683"/>
        <xdr:cNvCxnSpPr/>
      </xdr:nvCxnSpPr>
      <xdr:spPr>
        <a:xfrm>
          <a:off x="14592300" y="16902261"/>
          <a:ext cx="889000" cy="7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100161</xdr:rowOff>
    </xdr:from>
    <xdr:to>
      <xdr:col>76</xdr:col>
      <xdr:colOff>114300</xdr:colOff>
      <xdr:row>99</xdr:row>
      <xdr:rowOff>20501</xdr:rowOff>
    </xdr:to>
    <xdr:cxnSp macro="">
      <xdr:nvCxnSpPr>
        <xdr:cNvPr id="687" name="直線コネクタ 686"/>
        <xdr:cNvCxnSpPr/>
      </xdr:nvCxnSpPr>
      <xdr:spPr>
        <a:xfrm flipV="1">
          <a:off x="13703300" y="16902261"/>
          <a:ext cx="889000" cy="9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89" name="テキスト ボックス 688"/>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20501</xdr:rowOff>
    </xdr:from>
    <xdr:to>
      <xdr:col>71</xdr:col>
      <xdr:colOff>177800</xdr:colOff>
      <xdr:row>99</xdr:row>
      <xdr:rowOff>68726</xdr:rowOff>
    </xdr:to>
    <xdr:cxnSp macro="">
      <xdr:nvCxnSpPr>
        <xdr:cNvPr id="690" name="直線コネクタ 689"/>
        <xdr:cNvCxnSpPr/>
      </xdr:nvCxnSpPr>
      <xdr:spPr>
        <a:xfrm flipV="1">
          <a:off x="12814300" y="16994051"/>
          <a:ext cx="889000" cy="4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6332</xdr:rowOff>
    </xdr:from>
    <xdr:ext cx="534377" cy="259045"/>
    <xdr:sp macro="" textlink="">
      <xdr:nvSpPr>
        <xdr:cNvPr id="692" name="テキスト ボックス 691"/>
        <xdr:cNvSpPr txBox="1"/>
      </xdr:nvSpPr>
      <xdr:spPr>
        <a:xfrm>
          <a:off x="13436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159864</xdr:rowOff>
    </xdr:from>
    <xdr:ext cx="534377" cy="259045"/>
    <xdr:sp macro="" textlink="">
      <xdr:nvSpPr>
        <xdr:cNvPr id="694" name="テキスト ボックス 693"/>
        <xdr:cNvSpPr txBox="1"/>
      </xdr:nvSpPr>
      <xdr:spPr>
        <a:xfrm>
          <a:off x="12547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120928</xdr:rowOff>
    </xdr:from>
    <xdr:to>
      <xdr:col>85</xdr:col>
      <xdr:colOff>177800</xdr:colOff>
      <xdr:row>99</xdr:row>
      <xdr:rowOff>51078</xdr:rowOff>
    </xdr:to>
    <xdr:sp macro="" textlink="">
      <xdr:nvSpPr>
        <xdr:cNvPr id="700" name="楕円 699"/>
        <xdr:cNvSpPr/>
      </xdr:nvSpPr>
      <xdr:spPr>
        <a:xfrm>
          <a:off x="16268700" y="169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35855</xdr:rowOff>
    </xdr:from>
    <xdr:ext cx="534377" cy="259045"/>
    <xdr:sp macro="" textlink="">
      <xdr:nvSpPr>
        <xdr:cNvPr id="701" name="積立金該当値テキスト"/>
        <xdr:cNvSpPr txBox="1"/>
      </xdr:nvSpPr>
      <xdr:spPr>
        <a:xfrm>
          <a:off x="16370300" y="1683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128991</xdr:rowOff>
    </xdr:from>
    <xdr:to>
      <xdr:col>81</xdr:col>
      <xdr:colOff>101600</xdr:colOff>
      <xdr:row>99</xdr:row>
      <xdr:rowOff>59141</xdr:rowOff>
    </xdr:to>
    <xdr:sp macro="" textlink="">
      <xdr:nvSpPr>
        <xdr:cNvPr id="702" name="楕円 701"/>
        <xdr:cNvSpPr/>
      </xdr:nvSpPr>
      <xdr:spPr>
        <a:xfrm>
          <a:off x="15430500" y="1693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50268</xdr:rowOff>
    </xdr:from>
    <xdr:ext cx="534377" cy="259045"/>
    <xdr:sp macro="" textlink="">
      <xdr:nvSpPr>
        <xdr:cNvPr id="703" name="テキスト ボックス 702"/>
        <xdr:cNvSpPr txBox="1"/>
      </xdr:nvSpPr>
      <xdr:spPr>
        <a:xfrm>
          <a:off x="15214111" y="1702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49361</xdr:rowOff>
    </xdr:from>
    <xdr:to>
      <xdr:col>76</xdr:col>
      <xdr:colOff>165100</xdr:colOff>
      <xdr:row>98</xdr:row>
      <xdr:rowOff>150961</xdr:rowOff>
    </xdr:to>
    <xdr:sp macro="" textlink="">
      <xdr:nvSpPr>
        <xdr:cNvPr id="704" name="楕円 703"/>
        <xdr:cNvSpPr/>
      </xdr:nvSpPr>
      <xdr:spPr>
        <a:xfrm>
          <a:off x="14541500" y="16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167488</xdr:rowOff>
    </xdr:from>
    <xdr:ext cx="534377" cy="259045"/>
    <xdr:sp macro="" textlink="">
      <xdr:nvSpPr>
        <xdr:cNvPr id="705" name="テキスト ボックス 704"/>
        <xdr:cNvSpPr txBox="1"/>
      </xdr:nvSpPr>
      <xdr:spPr>
        <a:xfrm>
          <a:off x="14325111" y="1662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141151</xdr:rowOff>
    </xdr:from>
    <xdr:to>
      <xdr:col>72</xdr:col>
      <xdr:colOff>38100</xdr:colOff>
      <xdr:row>99</xdr:row>
      <xdr:rowOff>71301</xdr:rowOff>
    </xdr:to>
    <xdr:sp macro="" textlink="">
      <xdr:nvSpPr>
        <xdr:cNvPr id="706" name="楕円 705"/>
        <xdr:cNvSpPr/>
      </xdr:nvSpPr>
      <xdr:spPr>
        <a:xfrm>
          <a:off x="13652500" y="169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62428</xdr:rowOff>
    </xdr:from>
    <xdr:ext cx="534377" cy="259045"/>
    <xdr:sp macro="" textlink="">
      <xdr:nvSpPr>
        <xdr:cNvPr id="707" name="テキスト ボックス 706"/>
        <xdr:cNvSpPr txBox="1"/>
      </xdr:nvSpPr>
      <xdr:spPr>
        <a:xfrm>
          <a:off x="13436111" y="170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17926</xdr:rowOff>
    </xdr:from>
    <xdr:to>
      <xdr:col>67</xdr:col>
      <xdr:colOff>101600</xdr:colOff>
      <xdr:row>99</xdr:row>
      <xdr:rowOff>119526</xdr:rowOff>
    </xdr:to>
    <xdr:sp macro="" textlink="">
      <xdr:nvSpPr>
        <xdr:cNvPr id="708" name="楕円 707"/>
        <xdr:cNvSpPr/>
      </xdr:nvSpPr>
      <xdr:spPr>
        <a:xfrm>
          <a:off x="12763500" y="169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110653</xdr:rowOff>
    </xdr:from>
    <xdr:ext cx="469744" cy="259045"/>
    <xdr:sp macro="" textlink="">
      <xdr:nvSpPr>
        <xdr:cNvPr id="709" name="テキスト ボックス 708"/>
        <xdr:cNvSpPr txBox="1"/>
      </xdr:nvSpPr>
      <xdr:spPr>
        <a:xfrm>
          <a:off x="12579428" y="1708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6960</xdr:rowOff>
    </xdr:from>
    <xdr:to>
      <xdr:col>116</xdr:col>
      <xdr:colOff>63500</xdr:colOff>
      <xdr:row>38</xdr:row>
      <xdr:rowOff>12560</xdr:rowOff>
    </xdr:to>
    <xdr:cxnSp macro="">
      <xdr:nvCxnSpPr>
        <xdr:cNvPr id="738" name="直線コネクタ 737"/>
        <xdr:cNvCxnSpPr/>
      </xdr:nvCxnSpPr>
      <xdr:spPr>
        <a:xfrm flipV="1">
          <a:off x="21323300" y="6350610"/>
          <a:ext cx="838200" cy="17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59936</xdr:rowOff>
    </xdr:from>
    <xdr:ext cx="469744" cy="259045"/>
    <xdr:sp macro="" textlink="">
      <xdr:nvSpPr>
        <xdr:cNvPr id="739" name="投資及び出資金平均値テキスト"/>
        <xdr:cNvSpPr txBox="1"/>
      </xdr:nvSpPr>
      <xdr:spPr>
        <a:xfrm>
          <a:off x="22212300" y="6575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12560</xdr:rowOff>
    </xdr:from>
    <xdr:to>
      <xdr:col>111</xdr:col>
      <xdr:colOff>177800</xdr:colOff>
      <xdr:row>39</xdr:row>
      <xdr:rowOff>15304</xdr:rowOff>
    </xdr:to>
    <xdr:cxnSp macro="">
      <xdr:nvCxnSpPr>
        <xdr:cNvPr id="741" name="直線コネクタ 740"/>
        <xdr:cNvCxnSpPr/>
      </xdr:nvCxnSpPr>
      <xdr:spPr>
        <a:xfrm flipV="1">
          <a:off x="20434300" y="6527660"/>
          <a:ext cx="889000" cy="1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6252</xdr:rowOff>
    </xdr:from>
    <xdr:ext cx="469744" cy="259045"/>
    <xdr:sp macro="" textlink="">
      <xdr:nvSpPr>
        <xdr:cNvPr id="743" name="テキスト ボックス 742"/>
        <xdr:cNvSpPr txBox="1"/>
      </xdr:nvSpPr>
      <xdr:spPr>
        <a:xfrm>
          <a:off x="21088428" y="669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15304</xdr:rowOff>
    </xdr:from>
    <xdr:to>
      <xdr:col>107</xdr:col>
      <xdr:colOff>50800</xdr:colOff>
      <xdr:row>39</xdr:row>
      <xdr:rowOff>44450</xdr:rowOff>
    </xdr:to>
    <xdr:cxnSp macro="">
      <xdr:nvCxnSpPr>
        <xdr:cNvPr id="744" name="直線コネクタ 743"/>
        <xdr:cNvCxnSpPr/>
      </xdr:nvCxnSpPr>
      <xdr:spPr>
        <a:xfrm flipV="1">
          <a:off x="19545300" y="6701854"/>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72530</xdr:rowOff>
    </xdr:from>
    <xdr:to>
      <xdr:col>102</xdr:col>
      <xdr:colOff>114300</xdr:colOff>
      <xdr:row>39</xdr:row>
      <xdr:rowOff>44450</xdr:rowOff>
    </xdr:to>
    <xdr:cxnSp macro="">
      <xdr:nvCxnSpPr>
        <xdr:cNvPr id="747" name="直線コネクタ 746"/>
        <xdr:cNvCxnSpPr/>
      </xdr:nvCxnSpPr>
      <xdr:spPr>
        <a:xfrm>
          <a:off x="18656300" y="6587630"/>
          <a:ext cx="889000" cy="14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21797</xdr:rowOff>
    </xdr:from>
    <xdr:ext cx="469744" cy="259045"/>
    <xdr:sp macro="" textlink="">
      <xdr:nvSpPr>
        <xdr:cNvPr id="751" name="テキスト ボックス 750"/>
        <xdr:cNvSpPr txBox="1"/>
      </xdr:nvSpPr>
      <xdr:spPr>
        <a:xfrm>
          <a:off x="18421428" y="67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127610</xdr:rowOff>
    </xdr:from>
    <xdr:to>
      <xdr:col>116</xdr:col>
      <xdr:colOff>114300</xdr:colOff>
      <xdr:row>37</xdr:row>
      <xdr:rowOff>57760</xdr:rowOff>
    </xdr:to>
    <xdr:sp macro="" textlink="">
      <xdr:nvSpPr>
        <xdr:cNvPr id="757" name="楕円 756"/>
        <xdr:cNvSpPr/>
      </xdr:nvSpPr>
      <xdr:spPr>
        <a:xfrm>
          <a:off x="22110700" y="62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150487</xdr:rowOff>
    </xdr:from>
    <xdr:ext cx="469744" cy="259045"/>
    <xdr:sp macro="" textlink="">
      <xdr:nvSpPr>
        <xdr:cNvPr id="758" name="投資及び出資金該当値テキスト"/>
        <xdr:cNvSpPr txBox="1"/>
      </xdr:nvSpPr>
      <xdr:spPr>
        <a:xfrm>
          <a:off x="22212300" y="615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133210</xdr:rowOff>
    </xdr:from>
    <xdr:to>
      <xdr:col>112</xdr:col>
      <xdr:colOff>38100</xdr:colOff>
      <xdr:row>38</xdr:row>
      <xdr:rowOff>63360</xdr:rowOff>
    </xdr:to>
    <xdr:sp macro="" textlink="">
      <xdr:nvSpPr>
        <xdr:cNvPr id="759" name="楕円 758"/>
        <xdr:cNvSpPr/>
      </xdr:nvSpPr>
      <xdr:spPr>
        <a:xfrm>
          <a:off x="21272500" y="6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79887</xdr:rowOff>
    </xdr:from>
    <xdr:ext cx="469744" cy="259045"/>
    <xdr:sp macro="" textlink="">
      <xdr:nvSpPr>
        <xdr:cNvPr id="760" name="テキスト ボックス 759"/>
        <xdr:cNvSpPr txBox="1"/>
      </xdr:nvSpPr>
      <xdr:spPr>
        <a:xfrm>
          <a:off x="21088428" y="625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135954</xdr:rowOff>
    </xdr:from>
    <xdr:to>
      <xdr:col>107</xdr:col>
      <xdr:colOff>101600</xdr:colOff>
      <xdr:row>39</xdr:row>
      <xdr:rowOff>66104</xdr:rowOff>
    </xdr:to>
    <xdr:sp macro="" textlink="">
      <xdr:nvSpPr>
        <xdr:cNvPr id="761" name="楕円 760"/>
        <xdr:cNvSpPr/>
      </xdr:nvSpPr>
      <xdr:spPr>
        <a:xfrm>
          <a:off x="203835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57231</xdr:rowOff>
    </xdr:from>
    <xdr:ext cx="378565" cy="259045"/>
    <xdr:sp macro="" textlink="">
      <xdr:nvSpPr>
        <xdr:cNvPr id="762" name="テキスト ボックス 761"/>
        <xdr:cNvSpPr txBox="1"/>
      </xdr:nvSpPr>
      <xdr:spPr>
        <a:xfrm>
          <a:off x="20245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21730</xdr:rowOff>
    </xdr:from>
    <xdr:to>
      <xdr:col>98</xdr:col>
      <xdr:colOff>38100</xdr:colOff>
      <xdr:row>38</xdr:row>
      <xdr:rowOff>123330</xdr:rowOff>
    </xdr:to>
    <xdr:sp macro="" textlink="">
      <xdr:nvSpPr>
        <xdr:cNvPr id="765" name="楕円 764"/>
        <xdr:cNvSpPr/>
      </xdr:nvSpPr>
      <xdr:spPr>
        <a:xfrm>
          <a:off x="18605500" y="65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139857</xdr:rowOff>
    </xdr:from>
    <xdr:ext cx="469744" cy="259045"/>
    <xdr:sp macro="" textlink="">
      <xdr:nvSpPr>
        <xdr:cNvPr id="766" name="テキスト ボックス 765"/>
        <xdr:cNvSpPr txBox="1"/>
      </xdr:nvSpPr>
      <xdr:spPr>
        <a:xfrm>
          <a:off x="18421428" y="631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42011</xdr:rowOff>
    </xdr:from>
    <xdr:to>
      <xdr:col>102</xdr:col>
      <xdr:colOff>114300</xdr:colOff>
      <xdr:row>59</xdr:row>
      <xdr:rowOff>44450</xdr:rowOff>
    </xdr:to>
    <xdr:cxnSp macro="">
      <xdr:nvCxnSpPr>
        <xdr:cNvPr id="804" name="直線コネクタ 803"/>
        <xdr:cNvCxnSpPr/>
      </xdr:nvCxnSpPr>
      <xdr:spPr>
        <a:xfrm>
          <a:off x="18656300" y="9814661"/>
          <a:ext cx="889000" cy="3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57002</xdr:rowOff>
    </xdr:from>
    <xdr:ext cx="469744" cy="259045"/>
    <xdr:sp macro="" textlink="">
      <xdr:nvSpPr>
        <xdr:cNvPr id="808" name="テキスト ボックス 807"/>
        <xdr:cNvSpPr txBox="1"/>
      </xdr:nvSpPr>
      <xdr:spPr>
        <a:xfrm>
          <a:off x="18421428" y="1017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162661</xdr:rowOff>
    </xdr:from>
    <xdr:to>
      <xdr:col>98</xdr:col>
      <xdr:colOff>38100</xdr:colOff>
      <xdr:row>57</xdr:row>
      <xdr:rowOff>92811</xdr:rowOff>
    </xdr:to>
    <xdr:sp macro="" textlink="">
      <xdr:nvSpPr>
        <xdr:cNvPr id="822" name="楕円 821"/>
        <xdr:cNvSpPr/>
      </xdr:nvSpPr>
      <xdr:spPr>
        <a:xfrm>
          <a:off x="18605500" y="97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109338</xdr:rowOff>
    </xdr:from>
    <xdr:ext cx="534377" cy="259045"/>
    <xdr:sp macro="" textlink="">
      <xdr:nvSpPr>
        <xdr:cNvPr id="823" name="テキスト ボックス 822"/>
        <xdr:cNvSpPr txBox="1"/>
      </xdr:nvSpPr>
      <xdr:spPr>
        <a:xfrm>
          <a:off x="18389111" y="95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88036</xdr:rowOff>
    </xdr:from>
    <xdr:to>
      <xdr:col>116</xdr:col>
      <xdr:colOff>63500</xdr:colOff>
      <xdr:row>76</xdr:row>
      <xdr:rowOff>89103</xdr:rowOff>
    </xdr:to>
    <xdr:cxnSp macro="">
      <xdr:nvCxnSpPr>
        <xdr:cNvPr id="851" name="直線コネクタ 850"/>
        <xdr:cNvCxnSpPr/>
      </xdr:nvCxnSpPr>
      <xdr:spPr>
        <a:xfrm>
          <a:off x="21323300" y="13118236"/>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88036</xdr:rowOff>
    </xdr:from>
    <xdr:to>
      <xdr:col>111</xdr:col>
      <xdr:colOff>177800</xdr:colOff>
      <xdr:row>76</xdr:row>
      <xdr:rowOff>115819</xdr:rowOff>
    </xdr:to>
    <xdr:cxnSp macro="">
      <xdr:nvCxnSpPr>
        <xdr:cNvPr id="854" name="直線コネクタ 853"/>
        <xdr:cNvCxnSpPr/>
      </xdr:nvCxnSpPr>
      <xdr:spPr>
        <a:xfrm flipV="1">
          <a:off x="20434300" y="13118236"/>
          <a:ext cx="889000" cy="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109144</xdr:rowOff>
    </xdr:from>
    <xdr:to>
      <xdr:col>107</xdr:col>
      <xdr:colOff>50800</xdr:colOff>
      <xdr:row>76</xdr:row>
      <xdr:rowOff>115819</xdr:rowOff>
    </xdr:to>
    <xdr:cxnSp macro="">
      <xdr:nvCxnSpPr>
        <xdr:cNvPr id="857" name="直線コネクタ 856"/>
        <xdr:cNvCxnSpPr/>
      </xdr:nvCxnSpPr>
      <xdr:spPr>
        <a:xfrm>
          <a:off x="19545300" y="13139344"/>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109144</xdr:rowOff>
    </xdr:from>
    <xdr:to>
      <xdr:col>102</xdr:col>
      <xdr:colOff>114300</xdr:colOff>
      <xdr:row>77</xdr:row>
      <xdr:rowOff>12934</xdr:rowOff>
    </xdr:to>
    <xdr:cxnSp macro="">
      <xdr:nvCxnSpPr>
        <xdr:cNvPr id="860" name="直線コネクタ 859"/>
        <xdr:cNvCxnSpPr/>
      </xdr:nvCxnSpPr>
      <xdr:spPr>
        <a:xfrm flipV="1">
          <a:off x="18656300" y="13139344"/>
          <a:ext cx="889000" cy="7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38303</xdr:rowOff>
    </xdr:from>
    <xdr:to>
      <xdr:col>116</xdr:col>
      <xdr:colOff>114300</xdr:colOff>
      <xdr:row>76</xdr:row>
      <xdr:rowOff>139903</xdr:rowOff>
    </xdr:to>
    <xdr:sp macro="" textlink="">
      <xdr:nvSpPr>
        <xdr:cNvPr id="870" name="楕円 869"/>
        <xdr:cNvSpPr/>
      </xdr:nvSpPr>
      <xdr:spPr>
        <a:xfrm>
          <a:off x="22110700" y="130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16730</xdr:rowOff>
    </xdr:from>
    <xdr:ext cx="534377" cy="259045"/>
    <xdr:sp macro="" textlink="">
      <xdr:nvSpPr>
        <xdr:cNvPr id="871" name="繰出金該当値テキスト"/>
        <xdr:cNvSpPr txBox="1"/>
      </xdr:nvSpPr>
      <xdr:spPr>
        <a:xfrm>
          <a:off x="22212300" y="130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37236</xdr:rowOff>
    </xdr:from>
    <xdr:to>
      <xdr:col>112</xdr:col>
      <xdr:colOff>38100</xdr:colOff>
      <xdr:row>76</xdr:row>
      <xdr:rowOff>138836</xdr:rowOff>
    </xdr:to>
    <xdr:sp macro="" textlink="">
      <xdr:nvSpPr>
        <xdr:cNvPr id="872" name="楕円 871"/>
        <xdr:cNvSpPr/>
      </xdr:nvSpPr>
      <xdr:spPr>
        <a:xfrm>
          <a:off x="21272500" y="1306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129963</xdr:rowOff>
    </xdr:from>
    <xdr:ext cx="534377" cy="259045"/>
    <xdr:sp macro="" textlink="">
      <xdr:nvSpPr>
        <xdr:cNvPr id="873" name="テキスト ボックス 872"/>
        <xdr:cNvSpPr txBox="1"/>
      </xdr:nvSpPr>
      <xdr:spPr>
        <a:xfrm>
          <a:off x="21056111" y="131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65019</xdr:rowOff>
    </xdr:from>
    <xdr:to>
      <xdr:col>107</xdr:col>
      <xdr:colOff>101600</xdr:colOff>
      <xdr:row>76</xdr:row>
      <xdr:rowOff>166619</xdr:rowOff>
    </xdr:to>
    <xdr:sp macro="" textlink="">
      <xdr:nvSpPr>
        <xdr:cNvPr id="874" name="楕円 873"/>
        <xdr:cNvSpPr/>
      </xdr:nvSpPr>
      <xdr:spPr>
        <a:xfrm>
          <a:off x="20383500" y="1309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157746</xdr:rowOff>
    </xdr:from>
    <xdr:ext cx="534377" cy="259045"/>
    <xdr:sp macro="" textlink="">
      <xdr:nvSpPr>
        <xdr:cNvPr id="875" name="テキスト ボックス 874"/>
        <xdr:cNvSpPr txBox="1"/>
      </xdr:nvSpPr>
      <xdr:spPr>
        <a:xfrm>
          <a:off x="20167111" y="1318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58344</xdr:rowOff>
    </xdr:from>
    <xdr:to>
      <xdr:col>102</xdr:col>
      <xdr:colOff>165100</xdr:colOff>
      <xdr:row>76</xdr:row>
      <xdr:rowOff>159944</xdr:rowOff>
    </xdr:to>
    <xdr:sp macro="" textlink="">
      <xdr:nvSpPr>
        <xdr:cNvPr id="876" name="楕円 875"/>
        <xdr:cNvSpPr/>
      </xdr:nvSpPr>
      <xdr:spPr>
        <a:xfrm>
          <a:off x="19494500" y="130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151071</xdr:rowOff>
    </xdr:from>
    <xdr:ext cx="534377" cy="259045"/>
    <xdr:sp macro="" textlink="">
      <xdr:nvSpPr>
        <xdr:cNvPr id="877" name="テキスト ボックス 876"/>
        <xdr:cNvSpPr txBox="1"/>
      </xdr:nvSpPr>
      <xdr:spPr>
        <a:xfrm>
          <a:off x="19278111" y="131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133584</xdr:rowOff>
    </xdr:from>
    <xdr:to>
      <xdr:col>98</xdr:col>
      <xdr:colOff>38100</xdr:colOff>
      <xdr:row>77</xdr:row>
      <xdr:rowOff>63734</xdr:rowOff>
    </xdr:to>
    <xdr:sp macro="" textlink="">
      <xdr:nvSpPr>
        <xdr:cNvPr id="878" name="楕円 877"/>
        <xdr:cNvSpPr/>
      </xdr:nvSpPr>
      <xdr:spPr>
        <a:xfrm>
          <a:off x="18605500" y="131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54861</xdr:rowOff>
    </xdr:from>
    <xdr:ext cx="534377" cy="259045"/>
    <xdr:sp macro="" textlink="">
      <xdr:nvSpPr>
        <xdr:cNvPr id="879" name="テキスト ボックス 878"/>
        <xdr:cNvSpPr txBox="1"/>
      </xdr:nvSpPr>
      <xdr:spPr>
        <a:xfrm>
          <a:off x="18389111" y="132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827,298</a:t>
          </a:r>
          <a:r>
            <a:rPr kumimoji="1" lang="ja-JP" altLang="ja-JP" sz="1100">
              <a:solidFill>
                <a:schemeClr val="dk1"/>
              </a:solidFill>
              <a:effectLst/>
              <a:latin typeface="+mn-lt"/>
              <a:ea typeface="+mn-ea"/>
              <a:cs typeface="+mn-cs"/>
            </a:rPr>
            <a:t>円となっている。主な構成項目である扶助費は、住民一人当たり</a:t>
          </a:r>
          <a:r>
            <a:rPr kumimoji="1" lang="en-US" altLang="ja-JP" sz="1100">
              <a:solidFill>
                <a:schemeClr val="dk1"/>
              </a:solidFill>
              <a:effectLst/>
              <a:latin typeface="+mn-lt"/>
              <a:ea typeface="+mn-ea"/>
              <a:cs typeface="+mn-cs"/>
            </a:rPr>
            <a:t>146,323</a:t>
          </a:r>
          <a:r>
            <a:rPr kumimoji="1" lang="ja-JP" altLang="ja-JP" sz="1100">
              <a:solidFill>
                <a:schemeClr val="dk1"/>
              </a:solidFill>
              <a:effectLst/>
              <a:latin typeface="+mn-lt"/>
              <a:ea typeface="+mn-ea"/>
              <a:cs typeface="+mn-cs"/>
            </a:rPr>
            <a:t>円と前年度より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要保護・準要保護児童生徒補助金や出産祝金・育成奨励金が増加したことに加え、人口が前年比▲</a:t>
          </a:r>
          <a:r>
            <a:rPr kumimoji="1" lang="en-US" altLang="ja-JP" sz="1100">
              <a:solidFill>
                <a:schemeClr val="dk1"/>
              </a:solidFill>
              <a:effectLst/>
              <a:latin typeface="+mn-lt"/>
              <a:ea typeface="+mn-ea"/>
              <a:cs typeface="+mn-cs"/>
            </a:rPr>
            <a:t>157</a:t>
          </a:r>
          <a:r>
            <a:rPr kumimoji="1" lang="ja-JP" altLang="en-US" sz="1100">
              <a:solidFill>
                <a:schemeClr val="dk1"/>
              </a:solidFill>
              <a:effectLst/>
              <a:latin typeface="+mn-lt"/>
              <a:ea typeface="+mn-ea"/>
              <a:cs typeface="+mn-cs"/>
            </a:rPr>
            <a:t>人となった影響によるものである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障害者に対する更生医療や自立支援給付金の額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年々増加傾向であり、扶助費の給付適正化に取り組む。</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事業費支弁人件費への振替額の増により人件費は前年度よりも減少しているが、人口減により住民一人当たり</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122,410</a:t>
          </a:r>
          <a:r>
            <a:rPr kumimoji="1" lang="ja-JP" altLang="ja-JP" sz="1100">
              <a:solidFill>
                <a:schemeClr val="dk1"/>
              </a:solidFill>
              <a:effectLst/>
              <a:latin typeface="+mn-lt"/>
              <a:ea typeface="+mn-ea"/>
              <a:cs typeface="+mn-cs"/>
            </a:rPr>
            <a:t>円と前年度より増加している。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類似団体を下回っている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、歳出全体に占める人件費の割合は類似団体</a:t>
          </a:r>
          <a:r>
            <a:rPr kumimoji="1" lang="ja-JP" altLang="en-US" sz="1100">
              <a:solidFill>
                <a:schemeClr val="dk1"/>
              </a:solidFill>
              <a:effectLst/>
              <a:latin typeface="+mn-lt"/>
              <a:ea typeface="+mn-ea"/>
              <a:cs typeface="+mn-cs"/>
            </a:rPr>
            <a:t>を上回っており</a:t>
          </a:r>
          <a:r>
            <a:rPr kumimoji="1" lang="ja-JP" altLang="ja-JP" sz="1100">
              <a:solidFill>
                <a:schemeClr val="dk1"/>
              </a:solidFill>
              <a:effectLst/>
              <a:latin typeface="+mn-lt"/>
              <a:ea typeface="+mn-ea"/>
              <a:cs typeface="+mn-cs"/>
            </a:rPr>
            <a:t>、引き続き事務の効率化が求められる。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福岡県糸田町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8,724
8,662
8.04
7,733,601
7,217,349
422,943
2,970,947
6,219,596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50165</xdr:rowOff>
    </xdr:from>
    <xdr:to>
      <xdr:col>24</xdr:col>
      <xdr:colOff>63500</xdr:colOff>
      <xdr:row>35</xdr:row>
      <xdr:rowOff>60833</xdr:rowOff>
    </xdr:to>
    <xdr:cxnSp macro="">
      <xdr:nvCxnSpPr>
        <xdr:cNvPr id="61" name="直線コネクタ 60"/>
        <xdr:cNvCxnSpPr/>
      </xdr:nvCxnSpPr>
      <xdr:spPr>
        <a:xfrm flipV="1">
          <a:off x="3797300" y="605091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40259</xdr:rowOff>
    </xdr:from>
    <xdr:to>
      <xdr:col>19</xdr:col>
      <xdr:colOff>177800</xdr:colOff>
      <xdr:row>35</xdr:row>
      <xdr:rowOff>60833</xdr:rowOff>
    </xdr:to>
    <xdr:cxnSp macro="">
      <xdr:nvCxnSpPr>
        <xdr:cNvPr id="64" name="直線コネクタ 63"/>
        <xdr:cNvCxnSpPr/>
      </xdr:nvCxnSpPr>
      <xdr:spPr>
        <a:xfrm>
          <a:off x="2908300" y="604100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100457</xdr:rowOff>
    </xdr:to>
    <xdr:cxnSp macro="">
      <xdr:nvCxnSpPr>
        <xdr:cNvPr id="67" name="直線コネクタ 66"/>
        <xdr:cNvCxnSpPr/>
      </xdr:nvCxnSpPr>
      <xdr:spPr>
        <a:xfrm flipV="1">
          <a:off x="2019300" y="6041009"/>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69" name="テキスト ボックス 68"/>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67501</xdr:rowOff>
    </xdr:from>
    <xdr:to>
      <xdr:col>10</xdr:col>
      <xdr:colOff>114300</xdr:colOff>
      <xdr:row>35</xdr:row>
      <xdr:rowOff>100457</xdr:rowOff>
    </xdr:to>
    <xdr:cxnSp macro="">
      <xdr:nvCxnSpPr>
        <xdr:cNvPr id="70" name="直線コネクタ 69"/>
        <xdr:cNvCxnSpPr/>
      </xdr:nvCxnSpPr>
      <xdr:spPr>
        <a:xfrm>
          <a:off x="1130300" y="6068251"/>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103205</xdr:rowOff>
    </xdr:from>
    <xdr:ext cx="469744" cy="259045"/>
    <xdr:sp macro="" textlink="">
      <xdr:nvSpPr>
        <xdr:cNvPr id="72" name="テキスト ボックス 71"/>
        <xdr:cNvSpPr txBox="1"/>
      </xdr:nvSpPr>
      <xdr:spPr>
        <a:xfrm>
          <a:off x="1784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133875</xdr:rowOff>
    </xdr:from>
    <xdr:ext cx="469744" cy="259045"/>
    <xdr:sp macro="" textlink="">
      <xdr:nvSpPr>
        <xdr:cNvPr id="74" name="テキスト ボックス 73"/>
        <xdr:cNvSpPr txBox="1"/>
      </xdr:nvSpPr>
      <xdr:spPr>
        <a:xfrm>
          <a:off x="895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170815</xdr:rowOff>
    </xdr:from>
    <xdr:to>
      <xdr:col>24</xdr:col>
      <xdr:colOff>114300</xdr:colOff>
      <xdr:row>35</xdr:row>
      <xdr:rowOff>100965</xdr:rowOff>
    </xdr:to>
    <xdr:sp macro="" textlink="">
      <xdr:nvSpPr>
        <xdr:cNvPr id="80" name="楕円 79"/>
        <xdr:cNvSpPr/>
      </xdr:nvSpPr>
      <xdr:spPr>
        <a:xfrm>
          <a:off x="45847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22242</xdr:rowOff>
    </xdr:from>
    <xdr:ext cx="469744" cy="259045"/>
    <xdr:sp macro="" textlink="">
      <xdr:nvSpPr>
        <xdr:cNvPr id="81" name="議会費該当値テキスト"/>
        <xdr:cNvSpPr txBox="1"/>
      </xdr:nvSpPr>
      <xdr:spPr>
        <a:xfrm>
          <a:off x="4686300" y="585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10033</xdr:rowOff>
    </xdr:from>
    <xdr:to>
      <xdr:col>20</xdr:col>
      <xdr:colOff>38100</xdr:colOff>
      <xdr:row>35</xdr:row>
      <xdr:rowOff>111633</xdr:rowOff>
    </xdr:to>
    <xdr:sp macro="" textlink="">
      <xdr:nvSpPr>
        <xdr:cNvPr id="82" name="楕円 81"/>
        <xdr:cNvSpPr/>
      </xdr:nvSpPr>
      <xdr:spPr>
        <a:xfrm>
          <a:off x="3746500" y="60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128160</xdr:rowOff>
    </xdr:from>
    <xdr:ext cx="469744" cy="259045"/>
    <xdr:sp macro="" textlink="">
      <xdr:nvSpPr>
        <xdr:cNvPr id="83" name="テキスト ボックス 82"/>
        <xdr:cNvSpPr txBox="1"/>
      </xdr:nvSpPr>
      <xdr:spPr>
        <a:xfrm>
          <a:off x="3562428" y="57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160909</xdr:rowOff>
    </xdr:from>
    <xdr:to>
      <xdr:col>15</xdr:col>
      <xdr:colOff>101600</xdr:colOff>
      <xdr:row>35</xdr:row>
      <xdr:rowOff>91059</xdr:rowOff>
    </xdr:to>
    <xdr:sp macro="" textlink="">
      <xdr:nvSpPr>
        <xdr:cNvPr id="84" name="楕円 83"/>
        <xdr:cNvSpPr/>
      </xdr:nvSpPr>
      <xdr:spPr>
        <a:xfrm>
          <a:off x="2857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82186</xdr:rowOff>
    </xdr:from>
    <xdr:ext cx="469744" cy="259045"/>
    <xdr:sp macro="" textlink="">
      <xdr:nvSpPr>
        <xdr:cNvPr id="85" name="テキスト ボックス 84"/>
        <xdr:cNvSpPr txBox="1"/>
      </xdr:nvSpPr>
      <xdr:spPr>
        <a:xfrm>
          <a:off x="2673428" y="60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49657</xdr:rowOff>
    </xdr:from>
    <xdr:to>
      <xdr:col>10</xdr:col>
      <xdr:colOff>165100</xdr:colOff>
      <xdr:row>35</xdr:row>
      <xdr:rowOff>151257</xdr:rowOff>
    </xdr:to>
    <xdr:sp macro="" textlink="">
      <xdr:nvSpPr>
        <xdr:cNvPr id="86" name="楕円 85"/>
        <xdr:cNvSpPr/>
      </xdr:nvSpPr>
      <xdr:spPr>
        <a:xfrm>
          <a:off x="1968500" y="605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142384</xdr:rowOff>
    </xdr:from>
    <xdr:ext cx="469744" cy="259045"/>
    <xdr:sp macro="" textlink="">
      <xdr:nvSpPr>
        <xdr:cNvPr id="87" name="テキスト ボックス 86"/>
        <xdr:cNvSpPr txBox="1"/>
      </xdr:nvSpPr>
      <xdr:spPr>
        <a:xfrm>
          <a:off x="1784428" y="61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16701</xdr:rowOff>
    </xdr:from>
    <xdr:to>
      <xdr:col>6</xdr:col>
      <xdr:colOff>38100</xdr:colOff>
      <xdr:row>35</xdr:row>
      <xdr:rowOff>118301</xdr:rowOff>
    </xdr:to>
    <xdr:sp macro="" textlink="">
      <xdr:nvSpPr>
        <xdr:cNvPr id="88" name="楕円 87"/>
        <xdr:cNvSpPr/>
      </xdr:nvSpPr>
      <xdr:spPr>
        <a:xfrm>
          <a:off x="1079500" y="601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109428</xdr:rowOff>
    </xdr:from>
    <xdr:ext cx="469744" cy="259045"/>
    <xdr:sp macro="" textlink="">
      <xdr:nvSpPr>
        <xdr:cNvPr id="89" name="テキスト ボックス 88"/>
        <xdr:cNvSpPr txBox="1"/>
      </xdr:nvSpPr>
      <xdr:spPr>
        <a:xfrm>
          <a:off x="895428" y="611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9089</xdr:rowOff>
    </xdr:from>
    <xdr:to>
      <xdr:col>24</xdr:col>
      <xdr:colOff>63500</xdr:colOff>
      <xdr:row>58</xdr:row>
      <xdr:rowOff>125250</xdr:rowOff>
    </xdr:to>
    <xdr:cxnSp macro="">
      <xdr:nvCxnSpPr>
        <xdr:cNvPr id="120" name="直線コネクタ 119"/>
        <xdr:cNvCxnSpPr/>
      </xdr:nvCxnSpPr>
      <xdr:spPr>
        <a:xfrm>
          <a:off x="3797300" y="9953189"/>
          <a:ext cx="838200" cy="11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9089</xdr:rowOff>
    </xdr:from>
    <xdr:to>
      <xdr:col>19</xdr:col>
      <xdr:colOff>177800</xdr:colOff>
      <xdr:row>58</xdr:row>
      <xdr:rowOff>102750</xdr:rowOff>
    </xdr:to>
    <xdr:cxnSp macro="">
      <xdr:nvCxnSpPr>
        <xdr:cNvPr id="123" name="直線コネクタ 122"/>
        <xdr:cNvCxnSpPr/>
      </xdr:nvCxnSpPr>
      <xdr:spPr>
        <a:xfrm flipV="1">
          <a:off x="2908300" y="9953189"/>
          <a:ext cx="889000" cy="9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102750</xdr:rowOff>
    </xdr:from>
    <xdr:to>
      <xdr:col>15</xdr:col>
      <xdr:colOff>50800</xdr:colOff>
      <xdr:row>58</xdr:row>
      <xdr:rowOff>147917</xdr:rowOff>
    </xdr:to>
    <xdr:cxnSp macro="">
      <xdr:nvCxnSpPr>
        <xdr:cNvPr id="126" name="直線コネクタ 125"/>
        <xdr:cNvCxnSpPr/>
      </xdr:nvCxnSpPr>
      <xdr:spPr>
        <a:xfrm flipV="1">
          <a:off x="2019300" y="10046850"/>
          <a:ext cx="8890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64173</xdr:rowOff>
    </xdr:from>
    <xdr:ext cx="599010" cy="259045"/>
    <xdr:sp macro="" textlink="">
      <xdr:nvSpPr>
        <xdr:cNvPr id="128" name="テキスト ボックス 127"/>
        <xdr:cNvSpPr txBox="1"/>
      </xdr:nvSpPr>
      <xdr:spPr>
        <a:xfrm>
          <a:off x="2608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147917</xdr:rowOff>
    </xdr:from>
    <xdr:to>
      <xdr:col>10</xdr:col>
      <xdr:colOff>114300</xdr:colOff>
      <xdr:row>59</xdr:row>
      <xdr:rowOff>3898</xdr:rowOff>
    </xdr:to>
    <xdr:cxnSp macro="">
      <xdr:nvCxnSpPr>
        <xdr:cNvPr id="129" name="直線コネクタ 128"/>
        <xdr:cNvCxnSpPr/>
      </xdr:nvCxnSpPr>
      <xdr:spPr>
        <a:xfrm flipV="1">
          <a:off x="1130300" y="1009201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69235</xdr:rowOff>
    </xdr:from>
    <xdr:ext cx="599010" cy="259045"/>
    <xdr:sp macro="" textlink="">
      <xdr:nvSpPr>
        <xdr:cNvPr id="131" name="テキスト ボックス 130"/>
        <xdr:cNvSpPr txBox="1"/>
      </xdr:nvSpPr>
      <xdr:spPr>
        <a:xfrm>
          <a:off x="1719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51483</xdr:rowOff>
    </xdr:from>
    <xdr:ext cx="599010" cy="259045"/>
    <xdr:sp macro="" textlink="">
      <xdr:nvSpPr>
        <xdr:cNvPr id="133" name="テキスト ボックス 132"/>
        <xdr:cNvSpPr txBox="1"/>
      </xdr:nvSpPr>
      <xdr:spPr>
        <a:xfrm>
          <a:off x="830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74450</xdr:rowOff>
    </xdr:from>
    <xdr:to>
      <xdr:col>24</xdr:col>
      <xdr:colOff>114300</xdr:colOff>
      <xdr:row>59</xdr:row>
      <xdr:rowOff>4600</xdr:rowOff>
    </xdr:to>
    <xdr:sp macro="" textlink="">
      <xdr:nvSpPr>
        <xdr:cNvPr id="139" name="楕円 138"/>
        <xdr:cNvSpPr/>
      </xdr:nvSpPr>
      <xdr:spPr>
        <a:xfrm>
          <a:off x="4584700" y="100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160827</xdr:rowOff>
    </xdr:from>
    <xdr:ext cx="534377" cy="259045"/>
    <xdr:sp macro="" textlink="">
      <xdr:nvSpPr>
        <xdr:cNvPr id="140" name="総務費該当値テキスト"/>
        <xdr:cNvSpPr txBox="1"/>
      </xdr:nvSpPr>
      <xdr:spPr>
        <a:xfrm>
          <a:off x="4686300" y="993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129739</xdr:rowOff>
    </xdr:from>
    <xdr:to>
      <xdr:col>20</xdr:col>
      <xdr:colOff>38100</xdr:colOff>
      <xdr:row>58</xdr:row>
      <xdr:rowOff>59889</xdr:rowOff>
    </xdr:to>
    <xdr:sp macro="" textlink="">
      <xdr:nvSpPr>
        <xdr:cNvPr id="141" name="楕円 140"/>
        <xdr:cNvSpPr/>
      </xdr:nvSpPr>
      <xdr:spPr>
        <a:xfrm>
          <a:off x="3746500" y="9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51016</xdr:rowOff>
    </xdr:from>
    <xdr:ext cx="599010" cy="259045"/>
    <xdr:sp macro="" textlink="">
      <xdr:nvSpPr>
        <xdr:cNvPr id="142" name="テキスト ボックス 141"/>
        <xdr:cNvSpPr txBox="1"/>
      </xdr:nvSpPr>
      <xdr:spPr>
        <a:xfrm>
          <a:off x="3497795" y="999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51950</xdr:rowOff>
    </xdr:from>
    <xdr:to>
      <xdr:col>15</xdr:col>
      <xdr:colOff>101600</xdr:colOff>
      <xdr:row>58</xdr:row>
      <xdr:rowOff>153550</xdr:rowOff>
    </xdr:to>
    <xdr:sp macro="" textlink="">
      <xdr:nvSpPr>
        <xdr:cNvPr id="143" name="楕円 142"/>
        <xdr:cNvSpPr/>
      </xdr:nvSpPr>
      <xdr:spPr>
        <a:xfrm>
          <a:off x="2857500" y="99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144677</xdr:rowOff>
    </xdr:from>
    <xdr:ext cx="599010" cy="259045"/>
    <xdr:sp macro="" textlink="">
      <xdr:nvSpPr>
        <xdr:cNvPr id="144" name="テキスト ボックス 143"/>
        <xdr:cNvSpPr txBox="1"/>
      </xdr:nvSpPr>
      <xdr:spPr>
        <a:xfrm>
          <a:off x="2608795" y="100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97117</xdr:rowOff>
    </xdr:from>
    <xdr:to>
      <xdr:col>10</xdr:col>
      <xdr:colOff>165100</xdr:colOff>
      <xdr:row>59</xdr:row>
      <xdr:rowOff>27267</xdr:rowOff>
    </xdr:to>
    <xdr:sp macro="" textlink="">
      <xdr:nvSpPr>
        <xdr:cNvPr id="145" name="楕円 144"/>
        <xdr:cNvSpPr/>
      </xdr:nvSpPr>
      <xdr:spPr>
        <a:xfrm>
          <a:off x="1968500" y="100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18394</xdr:rowOff>
    </xdr:from>
    <xdr:ext cx="534377" cy="259045"/>
    <xdr:sp macro="" textlink="">
      <xdr:nvSpPr>
        <xdr:cNvPr id="146" name="テキスト ボックス 145"/>
        <xdr:cNvSpPr txBox="1"/>
      </xdr:nvSpPr>
      <xdr:spPr>
        <a:xfrm>
          <a:off x="1752111" y="1013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124548</xdr:rowOff>
    </xdr:from>
    <xdr:to>
      <xdr:col>6</xdr:col>
      <xdr:colOff>38100</xdr:colOff>
      <xdr:row>59</xdr:row>
      <xdr:rowOff>54698</xdr:rowOff>
    </xdr:to>
    <xdr:sp macro="" textlink="">
      <xdr:nvSpPr>
        <xdr:cNvPr id="147" name="楕円 146"/>
        <xdr:cNvSpPr/>
      </xdr:nvSpPr>
      <xdr:spPr>
        <a:xfrm>
          <a:off x="1079500" y="100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45825</xdr:rowOff>
    </xdr:from>
    <xdr:ext cx="534377" cy="259045"/>
    <xdr:sp macro="" textlink="">
      <xdr:nvSpPr>
        <xdr:cNvPr id="148" name="テキスト ボックス 147"/>
        <xdr:cNvSpPr txBox="1"/>
      </xdr:nvSpPr>
      <xdr:spPr>
        <a:xfrm>
          <a:off x="863111" y="101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46751</xdr:rowOff>
    </xdr:from>
    <xdr:to>
      <xdr:col>24</xdr:col>
      <xdr:colOff>63500</xdr:colOff>
      <xdr:row>74</xdr:row>
      <xdr:rowOff>161110</xdr:rowOff>
    </xdr:to>
    <xdr:cxnSp macro="">
      <xdr:nvCxnSpPr>
        <xdr:cNvPr id="180" name="直線コネクタ 179"/>
        <xdr:cNvCxnSpPr/>
      </xdr:nvCxnSpPr>
      <xdr:spPr>
        <a:xfrm flipV="1">
          <a:off x="3797300" y="12562601"/>
          <a:ext cx="838200" cy="28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38478</xdr:rowOff>
    </xdr:from>
    <xdr:ext cx="599010" cy="259045"/>
    <xdr:sp macro="" textlink="">
      <xdr:nvSpPr>
        <xdr:cNvPr id="181" name="民生費平均値テキスト"/>
        <xdr:cNvSpPr txBox="1"/>
      </xdr:nvSpPr>
      <xdr:spPr>
        <a:xfrm>
          <a:off x="4686300" y="12897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161110</xdr:rowOff>
    </xdr:from>
    <xdr:to>
      <xdr:col>19</xdr:col>
      <xdr:colOff>177800</xdr:colOff>
      <xdr:row>75</xdr:row>
      <xdr:rowOff>10156</xdr:rowOff>
    </xdr:to>
    <xdr:cxnSp macro="">
      <xdr:nvCxnSpPr>
        <xdr:cNvPr id="183" name="直線コネクタ 182"/>
        <xdr:cNvCxnSpPr/>
      </xdr:nvCxnSpPr>
      <xdr:spPr>
        <a:xfrm flipV="1">
          <a:off x="2908300" y="12848410"/>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1379</xdr:rowOff>
    </xdr:from>
    <xdr:ext cx="599010" cy="259045"/>
    <xdr:sp macro="" textlink="">
      <xdr:nvSpPr>
        <xdr:cNvPr id="185" name="テキスト ボックス 184"/>
        <xdr:cNvSpPr txBox="1"/>
      </xdr:nvSpPr>
      <xdr:spPr>
        <a:xfrm>
          <a:off x="3497795" y="13203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10156</xdr:rowOff>
    </xdr:from>
    <xdr:to>
      <xdr:col>15</xdr:col>
      <xdr:colOff>50800</xdr:colOff>
      <xdr:row>75</xdr:row>
      <xdr:rowOff>78553</xdr:rowOff>
    </xdr:to>
    <xdr:cxnSp macro="">
      <xdr:nvCxnSpPr>
        <xdr:cNvPr id="186" name="直線コネクタ 185"/>
        <xdr:cNvCxnSpPr/>
      </xdr:nvCxnSpPr>
      <xdr:spPr>
        <a:xfrm flipV="1">
          <a:off x="2019300" y="12868906"/>
          <a:ext cx="8890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24370</xdr:rowOff>
    </xdr:from>
    <xdr:ext cx="599010" cy="259045"/>
    <xdr:sp macro="" textlink="">
      <xdr:nvSpPr>
        <xdr:cNvPr id="188" name="テキスト ボックス 187"/>
        <xdr:cNvSpPr txBox="1"/>
      </xdr:nvSpPr>
      <xdr:spPr>
        <a:xfrm>
          <a:off x="2608795" y="1322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78553</xdr:rowOff>
    </xdr:from>
    <xdr:to>
      <xdr:col>10</xdr:col>
      <xdr:colOff>114300</xdr:colOff>
      <xdr:row>75</xdr:row>
      <xdr:rowOff>111987</xdr:rowOff>
    </xdr:to>
    <xdr:cxnSp macro="">
      <xdr:nvCxnSpPr>
        <xdr:cNvPr id="189" name="直線コネクタ 188"/>
        <xdr:cNvCxnSpPr/>
      </xdr:nvCxnSpPr>
      <xdr:spPr>
        <a:xfrm flipV="1">
          <a:off x="1130300" y="12937303"/>
          <a:ext cx="889000" cy="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51416</xdr:rowOff>
    </xdr:from>
    <xdr:ext cx="599010" cy="259045"/>
    <xdr:sp macro="" textlink="">
      <xdr:nvSpPr>
        <xdr:cNvPr id="191" name="テキスト ボックス 190"/>
        <xdr:cNvSpPr txBox="1"/>
      </xdr:nvSpPr>
      <xdr:spPr>
        <a:xfrm>
          <a:off x="1719795" y="132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62070</xdr:rowOff>
    </xdr:from>
    <xdr:ext cx="599010" cy="259045"/>
    <xdr:sp macro="" textlink="">
      <xdr:nvSpPr>
        <xdr:cNvPr id="193" name="テキスト ボックス 192"/>
        <xdr:cNvSpPr txBox="1"/>
      </xdr:nvSpPr>
      <xdr:spPr>
        <a:xfrm>
          <a:off x="830795" y="132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167401</xdr:rowOff>
    </xdr:from>
    <xdr:to>
      <xdr:col>24</xdr:col>
      <xdr:colOff>114300</xdr:colOff>
      <xdr:row>73</xdr:row>
      <xdr:rowOff>97551</xdr:rowOff>
    </xdr:to>
    <xdr:sp macro="" textlink="">
      <xdr:nvSpPr>
        <xdr:cNvPr id="199" name="楕円 198"/>
        <xdr:cNvSpPr/>
      </xdr:nvSpPr>
      <xdr:spPr>
        <a:xfrm>
          <a:off x="4584700" y="125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18828</xdr:rowOff>
    </xdr:from>
    <xdr:ext cx="599010" cy="259045"/>
    <xdr:sp macro="" textlink="">
      <xdr:nvSpPr>
        <xdr:cNvPr id="200" name="民生費該当値テキスト"/>
        <xdr:cNvSpPr txBox="1"/>
      </xdr:nvSpPr>
      <xdr:spPr>
        <a:xfrm>
          <a:off x="4686300" y="1236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110310</xdr:rowOff>
    </xdr:from>
    <xdr:to>
      <xdr:col>20</xdr:col>
      <xdr:colOff>38100</xdr:colOff>
      <xdr:row>75</xdr:row>
      <xdr:rowOff>40460</xdr:rowOff>
    </xdr:to>
    <xdr:sp macro="" textlink="">
      <xdr:nvSpPr>
        <xdr:cNvPr id="201" name="楕円 200"/>
        <xdr:cNvSpPr/>
      </xdr:nvSpPr>
      <xdr:spPr>
        <a:xfrm>
          <a:off x="3746500" y="127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56987</xdr:rowOff>
    </xdr:from>
    <xdr:ext cx="599010" cy="259045"/>
    <xdr:sp macro="" textlink="">
      <xdr:nvSpPr>
        <xdr:cNvPr id="202" name="テキスト ボックス 201"/>
        <xdr:cNvSpPr txBox="1"/>
      </xdr:nvSpPr>
      <xdr:spPr>
        <a:xfrm>
          <a:off x="3497795" y="1257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130806</xdr:rowOff>
    </xdr:from>
    <xdr:to>
      <xdr:col>15</xdr:col>
      <xdr:colOff>101600</xdr:colOff>
      <xdr:row>75</xdr:row>
      <xdr:rowOff>60956</xdr:rowOff>
    </xdr:to>
    <xdr:sp macro="" textlink="">
      <xdr:nvSpPr>
        <xdr:cNvPr id="203" name="楕円 202"/>
        <xdr:cNvSpPr/>
      </xdr:nvSpPr>
      <xdr:spPr>
        <a:xfrm>
          <a:off x="2857500" y="128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77483</xdr:rowOff>
    </xdr:from>
    <xdr:ext cx="599010" cy="259045"/>
    <xdr:sp macro="" textlink="">
      <xdr:nvSpPr>
        <xdr:cNvPr id="204" name="テキスト ボックス 203"/>
        <xdr:cNvSpPr txBox="1"/>
      </xdr:nvSpPr>
      <xdr:spPr>
        <a:xfrm>
          <a:off x="2608795" y="1259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27753</xdr:rowOff>
    </xdr:from>
    <xdr:to>
      <xdr:col>10</xdr:col>
      <xdr:colOff>165100</xdr:colOff>
      <xdr:row>75</xdr:row>
      <xdr:rowOff>129353</xdr:rowOff>
    </xdr:to>
    <xdr:sp macro="" textlink="">
      <xdr:nvSpPr>
        <xdr:cNvPr id="205" name="楕円 204"/>
        <xdr:cNvSpPr/>
      </xdr:nvSpPr>
      <xdr:spPr>
        <a:xfrm>
          <a:off x="1968500" y="1288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145880</xdr:rowOff>
    </xdr:from>
    <xdr:ext cx="599010" cy="259045"/>
    <xdr:sp macro="" textlink="">
      <xdr:nvSpPr>
        <xdr:cNvPr id="206" name="テキスト ボックス 205"/>
        <xdr:cNvSpPr txBox="1"/>
      </xdr:nvSpPr>
      <xdr:spPr>
        <a:xfrm>
          <a:off x="1719795" y="1266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61187</xdr:rowOff>
    </xdr:from>
    <xdr:to>
      <xdr:col>6</xdr:col>
      <xdr:colOff>38100</xdr:colOff>
      <xdr:row>75</xdr:row>
      <xdr:rowOff>162787</xdr:rowOff>
    </xdr:to>
    <xdr:sp macro="" textlink="">
      <xdr:nvSpPr>
        <xdr:cNvPr id="207" name="楕円 206"/>
        <xdr:cNvSpPr/>
      </xdr:nvSpPr>
      <xdr:spPr>
        <a:xfrm>
          <a:off x="1079500" y="129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7864</xdr:rowOff>
    </xdr:from>
    <xdr:ext cx="599010" cy="259045"/>
    <xdr:sp macro="" textlink="">
      <xdr:nvSpPr>
        <xdr:cNvPr id="208" name="テキスト ボックス 207"/>
        <xdr:cNvSpPr txBox="1"/>
      </xdr:nvSpPr>
      <xdr:spPr>
        <a:xfrm>
          <a:off x="830795" y="1269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114691</xdr:rowOff>
    </xdr:from>
    <xdr:to>
      <xdr:col>24</xdr:col>
      <xdr:colOff>63500</xdr:colOff>
      <xdr:row>96</xdr:row>
      <xdr:rowOff>132769</xdr:rowOff>
    </xdr:to>
    <xdr:cxnSp macro="">
      <xdr:nvCxnSpPr>
        <xdr:cNvPr id="235" name="直線コネクタ 234"/>
        <xdr:cNvCxnSpPr/>
      </xdr:nvCxnSpPr>
      <xdr:spPr>
        <a:xfrm flipV="1">
          <a:off x="3797300" y="16573891"/>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132769</xdr:rowOff>
    </xdr:from>
    <xdr:to>
      <xdr:col>19</xdr:col>
      <xdr:colOff>177800</xdr:colOff>
      <xdr:row>97</xdr:row>
      <xdr:rowOff>32085</xdr:rowOff>
    </xdr:to>
    <xdr:cxnSp macro="">
      <xdr:nvCxnSpPr>
        <xdr:cNvPr id="238" name="直線コネクタ 237"/>
        <xdr:cNvCxnSpPr/>
      </xdr:nvCxnSpPr>
      <xdr:spPr>
        <a:xfrm flipV="1">
          <a:off x="2908300" y="16591969"/>
          <a:ext cx="889000" cy="7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32085</xdr:rowOff>
    </xdr:from>
    <xdr:to>
      <xdr:col>15</xdr:col>
      <xdr:colOff>50800</xdr:colOff>
      <xdr:row>97</xdr:row>
      <xdr:rowOff>42791</xdr:rowOff>
    </xdr:to>
    <xdr:cxnSp macro="">
      <xdr:nvCxnSpPr>
        <xdr:cNvPr id="241" name="直線コネクタ 240"/>
        <xdr:cNvCxnSpPr/>
      </xdr:nvCxnSpPr>
      <xdr:spPr>
        <a:xfrm flipV="1">
          <a:off x="2019300" y="16662735"/>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80483</xdr:rowOff>
    </xdr:from>
    <xdr:to>
      <xdr:col>10</xdr:col>
      <xdr:colOff>114300</xdr:colOff>
      <xdr:row>97</xdr:row>
      <xdr:rowOff>42791</xdr:rowOff>
    </xdr:to>
    <xdr:cxnSp macro="">
      <xdr:nvCxnSpPr>
        <xdr:cNvPr id="244" name="直線コネクタ 243"/>
        <xdr:cNvCxnSpPr/>
      </xdr:nvCxnSpPr>
      <xdr:spPr>
        <a:xfrm>
          <a:off x="1130300" y="16539683"/>
          <a:ext cx="889000" cy="13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8" name="テキスト ボックス 247"/>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63891</xdr:rowOff>
    </xdr:from>
    <xdr:to>
      <xdr:col>24</xdr:col>
      <xdr:colOff>114300</xdr:colOff>
      <xdr:row>96</xdr:row>
      <xdr:rowOff>165491</xdr:rowOff>
    </xdr:to>
    <xdr:sp macro="" textlink="">
      <xdr:nvSpPr>
        <xdr:cNvPr id="254" name="楕円 253"/>
        <xdr:cNvSpPr/>
      </xdr:nvSpPr>
      <xdr:spPr>
        <a:xfrm>
          <a:off x="4584700" y="1652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42318</xdr:rowOff>
    </xdr:from>
    <xdr:ext cx="534377" cy="259045"/>
    <xdr:sp macro="" textlink="">
      <xdr:nvSpPr>
        <xdr:cNvPr id="255" name="衛生費該当値テキスト"/>
        <xdr:cNvSpPr txBox="1"/>
      </xdr:nvSpPr>
      <xdr:spPr>
        <a:xfrm>
          <a:off x="4686300" y="1650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81969</xdr:rowOff>
    </xdr:from>
    <xdr:to>
      <xdr:col>20</xdr:col>
      <xdr:colOff>38100</xdr:colOff>
      <xdr:row>97</xdr:row>
      <xdr:rowOff>12119</xdr:rowOff>
    </xdr:to>
    <xdr:sp macro="" textlink="">
      <xdr:nvSpPr>
        <xdr:cNvPr id="256" name="楕円 255"/>
        <xdr:cNvSpPr/>
      </xdr:nvSpPr>
      <xdr:spPr>
        <a:xfrm>
          <a:off x="3746500" y="165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3246</xdr:rowOff>
    </xdr:from>
    <xdr:ext cx="534377" cy="259045"/>
    <xdr:sp macro="" textlink="">
      <xdr:nvSpPr>
        <xdr:cNvPr id="257" name="テキスト ボックス 256"/>
        <xdr:cNvSpPr txBox="1"/>
      </xdr:nvSpPr>
      <xdr:spPr>
        <a:xfrm>
          <a:off x="3530111" y="166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152735</xdr:rowOff>
    </xdr:from>
    <xdr:to>
      <xdr:col>15</xdr:col>
      <xdr:colOff>101600</xdr:colOff>
      <xdr:row>97</xdr:row>
      <xdr:rowOff>82885</xdr:rowOff>
    </xdr:to>
    <xdr:sp macro="" textlink="">
      <xdr:nvSpPr>
        <xdr:cNvPr id="258" name="楕円 257"/>
        <xdr:cNvSpPr/>
      </xdr:nvSpPr>
      <xdr:spPr>
        <a:xfrm>
          <a:off x="2857500" y="166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74012</xdr:rowOff>
    </xdr:from>
    <xdr:ext cx="534377" cy="259045"/>
    <xdr:sp macro="" textlink="">
      <xdr:nvSpPr>
        <xdr:cNvPr id="259" name="テキスト ボックス 258"/>
        <xdr:cNvSpPr txBox="1"/>
      </xdr:nvSpPr>
      <xdr:spPr>
        <a:xfrm>
          <a:off x="2641111" y="1670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163441</xdr:rowOff>
    </xdr:from>
    <xdr:to>
      <xdr:col>10</xdr:col>
      <xdr:colOff>165100</xdr:colOff>
      <xdr:row>97</xdr:row>
      <xdr:rowOff>93591</xdr:rowOff>
    </xdr:to>
    <xdr:sp macro="" textlink="">
      <xdr:nvSpPr>
        <xdr:cNvPr id="260" name="楕円 259"/>
        <xdr:cNvSpPr/>
      </xdr:nvSpPr>
      <xdr:spPr>
        <a:xfrm>
          <a:off x="1968500" y="166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84718</xdr:rowOff>
    </xdr:from>
    <xdr:ext cx="534377" cy="259045"/>
    <xdr:sp macro="" textlink="">
      <xdr:nvSpPr>
        <xdr:cNvPr id="261" name="テキスト ボックス 260"/>
        <xdr:cNvSpPr txBox="1"/>
      </xdr:nvSpPr>
      <xdr:spPr>
        <a:xfrm>
          <a:off x="1752111" y="167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29683</xdr:rowOff>
    </xdr:from>
    <xdr:to>
      <xdr:col>6</xdr:col>
      <xdr:colOff>38100</xdr:colOff>
      <xdr:row>96</xdr:row>
      <xdr:rowOff>131283</xdr:rowOff>
    </xdr:to>
    <xdr:sp macro="" textlink="">
      <xdr:nvSpPr>
        <xdr:cNvPr id="262" name="楕円 261"/>
        <xdr:cNvSpPr/>
      </xdr:nvSpPr>
      <xdr:spPr>
        <a:xfrm>
          <a:off x="1079500" y="1648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147810</xdr:rowOff>
    </xdr:from>
    <xdr:ext cx="534377" cy="259045"/>
    <xdr:sp macro="" textlink="">
      <xdr:nvSpPr>
        <xdr:cNvPr id="263" name="テキスト ボックス 262"/>
        <xdr:cNvSpPr txBox="1"/>
      </xdr:nvSpPr>
      <xdr:spPr>
        <a:xfrm>
          <a:off x="863111" y="1626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119400</xdr:rowOff>
    </xdr:from>
    <xdr:to>
      <xdr:col>55</xdr:col>
      <xdr:colOff>0</xdr:colOff>
      <xdr:row>38</xdr:row>
      <xdr:rowOff>122693</xdr:rowOff>
    </xdr:to>
    <xdr:cxnSp macro="">
      <xdr:nvCxnSpPr>
        <xdr:cNvPr id="290" name="直線コネクタ 289"/>
        <xdr:cNvCxnSpPr/>
      </xdr:nvCxnSpPr>
      <xdr:spPr>
        <a:xfrm>
          <a:off x="9639300" y="6634500"/>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117663</xdr:rowOff>
    </xdr:from>
    <xdr:to>
      <xdr:col>50</xdr:col>
      <xdr:colOff>114300</xdr:colOff>
      <xdr:row>38</xdr:row>
      <xdr:rowOff>119400</xdr:rowOff>
    </xdr:to>
    <xdr:cxnSp macro="">
      <xdr:nvCxnSpPr>
        <xdr:cNvPr id="293" name="直線コネクタ 292"/>
        <xdr:cNvCxnSpPr/>
      </xdr:nvCxnSpPr>
      <xdr:spPr>
        <a:xfrm>
          <a:off x="8750300" y="6632763"/>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117663</xdr:rowOff>
    </xdr:from>
    <xdr:to>
      <xdr:col>45</xdr:col>
      <xdr:colOff>177800</xdr:colOff>
      <xdr:row>38</xdr:row>
      <xdr:rowOff>117663</xdr:rowOff>
    </xdr:to>
    <xdr:cxnSp macro="">
      <xdr:nvCxnSpPr>
        <xdr:cNvPr id="296" name="直線コネクタ 295"/>
        <xdr:cNvCxnSpPr/>
      </xdr:nvCxnSpPr>
      <xdr:spPr>
        <a:xfrm>
          <a:off x="7861300" y="6632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117663</xdr:rowOff>
    </xdr:from>
    <xdr:to>
      <xdr:col>41</xdr:col>
      <xdr:colOff>50800</xdr:colOff>
      <xdr:row>38</xdr:row>
      <xdr:rowOff>118760</xdr:rowOff>
    </xdr:to>
    <xdr:cxnSp macro="">
      <xdr:nvCxnSpPr>
        <xdr:cNvPr id="299" name="直線コネクタ 298"/>
        <xdr:cNvCxnSpPr/>
      </xdr:nvCxnSpPr>
      <xdr:spPr>
        <a:xfrm flipV="1">
          <a:off x="6972300" y="663276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71893</xdr:rowOff>
    </xdr:from>
    <xdr:to>
      <xdr:col>55</xdr:col>
      <xdr:colOff>50800</xdr:colOff>
      <xdr:row>39</xdr:row>
      <xdr:rowOff>2043</xdr:rowOff>
    </xdr:to>
    <xdr:sp macro="" textlink="">
      <xdr:nvSpPr>
        <xdr:cNvPr id="309" name="楕円 308"/>
        <xdr:cNvSpPr/>
      </xdr:nvSpPr>
      <xdr:spPr>
        <a:xfrm>
          <a:off x="10426700" y="65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162974</xdr:rowOff>
    </xdr:from>
    <xdr:ext cx="378565" cy="259045"/>
    <xdr:sp macro="" textlink="">
      <xdr:nvSpPr>
        <xdr:cNvPr id="310" name="労働費該当値テキスト"/>
        <xdr:cNvSpPr txBox="1"/>
      </xdr:nvSpPr>
      <xdr:spPr>
        <a:xfrm>
          <a:off x="10528300" y="650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68600</xdr:rowOff>
    </xdr:from>
    <xdr:to>
      <xdr:col>50</xdr:col>
      <xdr:colOff>165100</xdr:colOff>
      <xdr:row>38</xdr:row>
      <xdr:rowOff>170200</xdr:rowOff>
    </xdr:to>
    <xdr:sp macro="" textlink="">
      <xdr:nvSpPr>
        <xdr:cNvPr id="311" name="楕円 310"/>
        <xdr:cNvSpPr/>
      </xdr:nvSpPr>
      <xdr:spPr>
        <a:xfrm>
          <a:off x="95885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161327</xdr:rowOff>
    </xdr:from>
    <xdr:ext cx="378565" cy="259045"/>
    <xdr:sp macro="" textlink="">
      <xdr:nvSpPr>
        <xdr:cNvPr id="312" name="テキスト ボックス 311"/>
        <xdr:cNvSpPr txBox="1"/>
      </xdr:nvSpPr>
      <xdr:spPr>
        <a:xfrm>
          <a:off x="9450017" y="6676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66863</xdr:rowOff>
    </xdr:from>
    <xdr:to>
      <xdr:col>46</xdr:col>
      <xdr:colOff>38100</xdr:colOff>
      <xdr:row>38</xdr:row>
      <xdr:rowOff>168463</xdr:rowOff>
    </xdr:to>
    <xdr:sp macro="" textlink="">
      <xdr:nvSpPr>
        <xdr:cNvPr id="313" name="楕円 312"/>
        <xdr:cNvSpPr/>
      </xdr:nvSpPr>
      <xdr:spPr>
        <a:xfrm>
          <a:off x="8699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159590</xdr:rowOff>
    </xdr:from>
    <xdr:ext cx="378565" cy="259045"/>
    <xdr:sp macro="" textlink="">
      <xdr:nvSpPr>
        <xdr:cNvPr id="314" name="テキスト ボックス 313"/>
        <xdr:cNvSpPr txBox="1"/>
      </xdr:nvSpPr>
      <xdr:spPr>
        <a:xfrm>
          <a:off x="8561017" y="667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66863</xdr:rowOff>
    </xdr:from>
    <xdr:to>
      <xdr:col>41</xdr:col>
      <xdr:colOff>101600</xdr:colOff>
      <xdr:row>38</xdr:row>
      <xdr:rowOff>168463</xdr:rowOff>
    </xdr:to>
    <xdr:sp macro="" textlink="">
      <xdr:nvSpPr>
        <xdr:cNvPr id="315" name="楕円 314"/>
        <xdr:cNvSpPr/>
      </xdr:nvSpPr>
      <xdr:spPr>
        <a:xfrm>
          <a:off x="7810500" y="65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159590</xdr:rowOff>
    </xdr:from>
    <xdr:ext cx="378565" cy="259045"/>
    <xdr:sp macro="" textlink="">
      <xdr:nvSpPr>
        <xdr:cNvPr id="316" name="テキスト ボックス 315"/>
        <xdr:cNvSpPr txBox="1"/>
      </xdr:nvSpPr>
      <xdr:spPr>
        <a:xfrm>
          <a:off x="7672017" y="6674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67960</xdr:rowOff>
    </xdr:from>
    <xdr:to>
      <xdr:col>36</xdr:col>
      <xdr:colOff>165100</xdr:colOff>
      <xdr:row>38</xdr:row>
      <xdr:rowOff>169560</xdr:rowOff>
    </xdr:to>
    <xdr:sp macro="" textlink="">
      <xdr:nvSpPr>
        <xdr:cNvPr id="317" name="楕円 316"/>
        <xdr:cNvSpPr/>
      </xdr:nvSpPr>
      <xdr:spPr>
        <a:xfrm>
          <a:off x="6921500" y="65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160687</xdr:rowOff>
    </xdr:from>
    <xdr:ext cx="378565" cy="259045"/>
    <xdr:sp macro="" textlink="">
      <xdr:nvSpPr>
        <xdr:cNvPr id="318" name="テキスト ボックス 317"/>
        <xdr:cNvSpPr txBox="1"/>
      </xdr:nvSpPr>
      <xdr:spPr>
        <a:xfrm>
          <a:off x="6783017" y="6675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60979</xdr:rowOff>
    </xdr:from>
    <xdr:to>
      <xdr:col>55</xdr:col>
      <xdr:colOff>0</xdr:colOff>
      <xdr:row>58</xdr:row>
      <xdr:rowOff>77091</xdr:rowOff>
    </xdr:to>
    <xdr:cxnSp macro="">
      <xdr:nvCxnSpPr>
        <xdr:cNvPr id="345" name="直線コネクタ 344"/>
        <xdr:cNvCxnSpPr/>
      </xdr:nvCxnSpPr>
      <xdr:spPr>
        <a:xfrm>
          <a:off x="9639300" y="10005079"/>
          <a:ext cx="8382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42897</xdr:rowOff>
    </xdr:from>
    <xdr:to>
      <xdr:col>50</xdr:col>
      <xdr:colOff>114300</xdr:colOff>
      <xdr:row>58</xdr:row>
      <xdr:rowOff>60979</xdr:rowOff>
    </xdr:to>
    <xdr:cxnSp macro="">
      <xdr:nvCxnSpPr>
        <xdr:cNvPr id="348" name="直線コネクタ 347"/>
        <xdr:cNvCxnSpPr/>
      </xdr:nvCxnSpPr>
      <xdr:spPr>
        <a:xfrm>
          <a:off x="8750300" y="9986997"/>
          <a:ext cx="889000" cy="1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42897</xdr:rowOff>
    </xdr:from>
    <xdr:to>
      <xdr:col>45</xdr:col>
      <xdr:colOff>177800</xdr:colOff>
      <xdr:row>58</xdr:row>
      <xdr:rowOff>67572</xdr:rowOff>
    </xdr:to>
    <xdr:cxnSp macro="">
      <xdr:nvCxnSpPr>
        <xdr:cNvPr id="351" name="直線コネクタ 350"/>
        <xdr:cNvCxnSpPr/>
      </xdr:nvCxnSpPr>
      <xdr:spPr>
        <a:xfrm flipV="1">
          <a:off x="7861300" y="9986997"/>
          <a:ext cx="889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64298</xdr:rowOff>
    </xdr:from>
    <xdr:to>
      <xdr:col>41</xdr:col>
      <xdr:colOff>50800</xdr:colOff>
      <xdr:row>58</xdr:row>
      <xdr:rowOff>67572</xdr:rowOff>
    </xdr:to>
    <xdr:cxnSp macro="">
      <xdr:nvCxnSpPr>
        <xdr:cNvPr id="354" name="直線コネクタ 353"/>
        <xdr:cNvCxnSpPr/>
      </xdr:nvCxnSpPr>
      <xdr:spPr>
        <a:xfrm>
          <a:off x="6972300" y="10008398"/>
          <a:ext cx="889000" cy="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26291</xdr:rowOff>
    </xdr:from>
    <xdr:to>
      <xdr:col>55</xdr:col>
      <xdr:colOff>50800</xdr:colOff>
      <xdr:row>58</xdr:row>
      <xdr:rowOff>127891</xdr:rowOff>
    </xdr:to>
    <xdr:sp macro="" textlink="">
      <xdr:nvSpPr>
        <xdr:cNvPr id="364" name="楕円 363"/>
        <xdr:cNvSpPr/>
      </xdr:nvSpPr>
      <xdr:spPr>
        <a:xfrm>
          <a:off x="10426700" y="997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112668</xdr:rowOff>
    </xdr:from>
    <xdr:ext cx="534377" cy="259045"/>
    <xdr:sp macro="" textlink="">
      <xdr:nvSpPr>
        <xdr:cNvPr id="365" name="農林水産業費該当値テキスト"/>
        <xdr:cNvSpPr txBox="1"/>
      </xdr:nvSpPr>
      <xdr:spPr>
        <a:xfrm>
          <a:off x="10528300" y="988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10179</xdr:rowOff>
    </xdr:from>
    <xdr:to>
      <xdr:col>50</xdr:col>
      <xdr:colOff>165100</xdr:colOff>
      <xdr:row>58</xdr:row>
      <xdr:rowOff>111779</xdr:rowOff>
    </xdr:to>
    <xdr:sp macro="" textlink="">
      <xdr:nvSpPr>
        <xdr:cNvPr id="366" name="楕円 365"/>
        <xdr:cNvSpPr/>
      </xdr:nvSpPr>
      <xdr:spPr>
        <a:xfrm>
          <a:off x="9588500" y="9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102906</xdr:rowOff>
    </xdr:from>
    <xdr:ext cx="534377" cy="259045"/>
    <xdr:sp macro="" textlink="">
      <xdr:nvSpPr>
        <xdr:cNvPr id="367" name="テキスト ボックス 366"/>
        <xdr:cNvSpPr txBox="1"/>
      </xdr:nvSpPr>
      <xdr:spPr>
        <a:xfrm>
          <a:off x="9372111" y="100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163547</xdr:rowOff>
    </xdr:from>
    <xdr:to>
      <xdr:col>46</xdr:col>
      <xdr:colOff>38100</xdr:colOff>
      <xdr:row>58</xdr:row>
      <xdr:rowOff>93697</xdr:rowOff>
    </xdr:to>
    <xdr:sp macro="" textlink="">
      <xdr:nvSpPr>
        <xdr:cNvPr id="368" name="楕円 367"/>
        <xdr:cNvSpPr/>
      </xdr:nvSpPr>
      <xdr:spPr>
        <a:xfrm>
          <a:off x="8699500" y="99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84824</xdr:rowOff>
    </xdr:from>
    <xdr:ext cx="534377" cy="259045"/>
    <xdr:sp macro="" textlink="">
      <xdr:nvSpPr>
        <xdr:cNvPr id="369" name="テキスト ボックス 368"/>
        <xdr:cNvSpPr txBox="1"/>
      </xdr:nvSpPr>
      <xdr:spPr>
        <a:xfrm>
          <a:off x="8483111" y="100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16772</xdr:rowOff>
    </xdr:from>
    <xdr:to>
      <xdr:col>41</xdr:col>
      <xdr:colOff>101600</xdr:colOff>
      <xdr:row>58</xdr:row>
      <xdr:rowOff>118372</xdr:rowOff>
    </xdr:to>
    <xdr:sp macro="" textlink="">
      <xdr:nvSpPr>
        <xdr:cNvPr id="370" name="楕円 369"/>
        <xdr:cNvSpPr/>
      </xdr:nvSpPr>
      <xdr:spPr>
        <a:xfrm>
          <a:off x="7810500" y="9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109499</xdr:rowOff>
    </xdr:from>
    <xdr:ext cx="534377" cy="259045"/>
    <xdr:sp macro="" textlink="">
      <xdr:nvSpPr>
        <xdr:cNvPr id="371" name="テキスト ボックス 370"/>
        <xdr:cNvSpPr txBox="1"/>
      </xdr:nvSpPr>
      <xdr:spPr>
        <a:xfrm>
          <a:off x="7594111" y="1005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13498</xdr:rowOff>
    </xdr:from>
    <xdr:to>
      <xdr:col>36</xdr:col>
      <xdr:colOff>165100</xdr:colOff>
      <xdr:row>58</xdr:row>
      <xdr:rowOff>115098</xdr:rowOff>
    </xdr:to>
    <xdr:sp macro="" textlink="">
      <xdr:nvSpPr>
        <xdr:cNvPr id="372" name="楕円 371"/>
        <xdr:cNvSpPr/>
      </xdr:nvSpPr>
      <xdr:spPr>
        <a:xfrm>
          <a:off x="6921500" y="995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106225</xdr:rowOff>
    </xdr:from>
    <xdr:ext cx="534377" cy="259045"/>
    <xdr:sp macro="" textlink="">
      <xdr:nvSpPr>
        <xdr:cNvPr id="373" name="テキスト ボックス 372"/>
        <xdr:cNvSpPr txBox="1"/>
      </xdr:nvSpPr>
      <xdr:spPr>
        <a:xfrm>
          <a:off x="6705111" y="100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75074</xdr:rowOff>
    </xdr:from>
    <xdr:to>
      <xdr:col>55</xdr:col>
      <xdr:colOff>0</xdr:colOff>
      <xdr:row>78</xdr:row>
      <xdr:rowOff>83775</xdr:rowOff>
    </xdr:to>
    <xdr:cxnSp macro="">
      <xdr:nvCxnSpPr>
        <xdr:cNvPr id="400" name="直線コネクタ 399"/>
        <xdr:cNvCxnSpPr/>
      </xdr:nvCxnSpPr>
      <xdr:spPr>
        <a:xfrm flipV="1">
          <a:off x="9639300" y="13448174"/>
          <a:ext cx="838200" cy="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83775</xdr:rowOff>
    </xdr:from>
    <xdr:to>
      <xdr:col>50</xdr:col>
      <xdr:colOff>114300</xdr:colOff>
      <xdr:row>78</xdr:row>
      <xdr:rowOff>120681</xdr:rowOff>
    </xdr:to>
    <xdr:cxnSp macro="">
      <xdr:nvCxnSpPr>
        <xdr:cNvPr id="403" name="直線コネクタ 402"/>
        <xdr:cNvCxnSpPr/>
      </xdr:nvCxnSpPr>
      <xdr:spPr>
        <a:xfrm flipV="1">
          <a:off x="8750300" y="13456875"/>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120681</xdr:rowOff>
    </xdr:from>
    <xdr:to>
      <xdr:col>45</xdr:col>
      <xdr:colOff>177800</xdr:colOff>
      <xdr:row>78</xdr:row>
      <xdr:rowOff>122473</xdr:rowOff>
    </xdr:to>
    <xdr:cxnSp macro="">
      <xdr:nvCxnSpPr>
        <xdr:cNvPr id="406" name="直線コネクタ 405"/>
        <xdr:cNvCxnSpPr/>
      </xdr:nvCxnSpPr>
      <xdr:spPr>
        <a:xfrm flipV="1">
          <a:off x="7861300" y="13493781"/>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113923</xdr:rowOff>
    </xdr:from>
    <xdr:to>
      <xdr:col>41</xdr:col>
      <xdr:colOff>50800</xdr:colOff>
      <xdr:row>78</xdr:row>
      <xdr:rowOff>122473</xdr:rowOff>
    </xdr:to>
    <xdr:cxnSp macro="">
      <xdr:nvCxnSpPr>
        <xdr:cNvPr id="409" name="直線コネクタ 408"/>
        <xdr:cNvCxnSpPr/>
      </xdr:nvCxnSpPr>
      <xdr:spPr>
        <a:xfrm>
          <a:off x="6972300" y="1348702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24274</xdr:rowOff>
    </xdr:from>
    <xdr:to>
      <xdr:col>55</xdr:col>
      <xdr:colOff>50800</xdr:colOff>
      <xdr:row>78</xdr:row>
      <xdr:rowOff>125874</xdr:rowOff>
    </xdr:to>
    <xdr:sp macro="" textlink="">
      <xdr:nvSpPr>
        <xdr:cNvPr id="419" name="楕円 418"/>
        <xdr:cNvSpPr/>
      </xdr:nvSpPr>
      <xdr:spPr>
        <a:xfrm>
          <a:off x="10426700" y="133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110651</xdr:rowOff>
    </xdr:from>
    <xdr:ext cx="534377" cy="259045"/>
    <xdr:sp macro="" textlink="">
      <xdr:nvSpPr>
        <xdr:cNvPr id="420" name="商工費該当値テキスト"/>
        <xdr:cNvSpPr txBox="1"/>
      </xdr:nvSpPr>
      <xdr:spPr>
        <a:xfrm>
          <a:off x="10528300" y="1331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32975</xdr:rowOff>
    </xdr:from>
    <xdr:to>
      <xdr:col>50</xdr:col>
      <xdr:colOff>165100</xdr:colOff>
      <xdr:row>78</xdr:row>
      <xdr:rowOff>134575</xdr:rowOff>
    </xdr:to>
    <xdr:sp macro="" textlink="">
      <xdr:nvSpPr>
        <xdr:cNvPr id="421" name="楕円 420"/>
        <xdr:cNvSpPr/>
      </xdr:nvSpPr>
      <xdr:spPr>
        <a:xfrm>
          <a:off x="9588500" y="134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125702</xdr:rowOff>
    </xdr:from>
    <xdr:ext cx="534377" cy="259045"/>
    <xdr:sp macro="" textlink="">
      <xdr:nvSpPr>
        <xdr:cNvPr id="422" name="テキスト ボックス 421"/>
        <xdr:cNvSpPr txBox="1"/>
      </xdr:nvSpPr>
      <xdr:spPr>
        <a:xfrm>
          <a:off x="9372111" y="134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69881</xdr:rowOff>
    </xdr:from>
    <xdr:to>
      <xdr:col>46</xdr:col>
      <xdr:colOff>38100</xdr:colOff>
      <xdr:row>79</xdr:row>
      <xdr:rowOff>31</xdr:rowOff>
    </xdr:to>
    <xdr:sp macro="" textlink="">
      <xdr:nvSpPr>
        <xdr:cNvPr id="423" name="楕円 422"/>
        <xdr:cNvSpPr/>
      </xdr:nvSpPr>
      <xdr:spPr>
        <a:xfrm>
          <a:off x="8699500" y="134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162608</xdr:rowOff>
    </xdr:from>
    <xdr:ext cx="469744" cy="259045"/>
    <xdr:sp macro="" textlink="">
      <xdr:nvSpPr>
        <xdr:cNvPr id="424" name="テキスト ボックス 423"/>
        <xdr:cNvSpPr txBox="1"/>
      </xdr:nvSpPr>
      <xdr:spPr>
        <a:xfrm>
          <a:off x="8515428" y="1353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71673</xdr:rowOff>
    </xdr:from>
    <xdr:to>
      <xdr:col>41</xdr:col>
      <xdr:colOff>101600</xdr:colOff>
      <xdr:row>79</xdr:row>
      <xdr:rowOff>1823</xdr:rowOff>
    </xdr:to>
    <xdr:sp macro="" textlink="">
      <xdr:nvSpPr>
        <xdr:cNvPr id="425" name="楕円 424"/>
        <xdr:cNvSpPr/>
      </xdr:nvSpPr>
      <xdr:spPr>
        <a:xfrm>
          <a:off x="7810500" y="1344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164400</xdr:rowOff>
    </xdr:from>
    <xdr:ext cx="469744" cy="259045"/>
    <xdr:sp macro="" textlink="">
      <xdr:nvSpPr>
        <xdr:cNvPr id="426" name="テキスト ボックス 425"/>
        <xdr:cNvSpPr txBox="1"/>
      </xdr:nvSpPr>
      <xdr:spPr>
        <a:xfrm>
          <a:off x="7626428" y="1353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63123</xdr:rowOff>
    </xdr:from>
    <xdr:to>
      <xdr:col>36</xdr:col>
      <xdr:colOff>165100</xdr:colOff>
      <xdr:row>78</xdr:row>
      <xdr:rowOff>164723</xdr:rowOff>
    </xdr:to>
    <xdr:sp macro="" textlink="">
      <xdr:nvSpPr>
        <xdr:cNvPr id="427" name="楕円 426"/>
        <xdr:cNvSpPr/>
      </xdr:nvSpPr>
      <xdr:spPr>
        <a:xfrm>
          <a:off x="6921500" y="1343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155850</xdr:rowOff>
    </xdr:from>
    <xdr:ext cx="469744" cy="259045"/>
    <xdr:sp macro="" textlink="">
      <xdr:nvSpPr>
        <xdr:cNvPr id="428" name="テキスト ボックス 427"/>
        <xdr:cNvSpPr txBox="1"/>
      </xdr:nvSpPr>
      <xdr:spPr>
        <a:xfrm>
          <a:off x="6737428" y="1352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143170</xdr:rowOff>
    </xdr:from>
    <xdr:to>
      <xdr:col>55</xdr:col>
      <xdr:colOff>0</xdr:colOff>
      <xdr:row>97</xdr:row>
      <xdr:rowOff>35334</xdr:rowOff>
    </xdr:to>
    <xdr:cxnSp macro="">
      <xdr:nvCxnSpPr>
        <xdr:cNvPr id="455" name="直線コネクタ 454"/>
        <xdr:cNvCxnSpPr/>
      </xdr:nvCxnSpPr>
      <xdr:spPr>
        <a:xfrm flipV="1">
          <a:off x="9639300" y="16602370"/>
          <a:ext cx="838200" cy="6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35334</xdr:rowOff>
    </xdr:from>
    <xdr:to>
      <xdr:col>50</xdr:col>
      <xdr:colOff>114300</xdr:colOff>
      <xdr:row>97</xdr:row>
      <xdr:rowOff>146700</xdr:rowOff>
    </xdr:to>
    <xdr:cxnSp macro="">
      <xdr:nvCxnSpPr>
        <xdr:cNvPr id="458" name="直線コネクタ 457"/>
        <xdr:cNvCxnSpPr/>
      </xdr:nvCxnSpPr>
      <xdr:spPr>
        <a:xfrm flipV="1">
          <a:off x="8750300" y="16665984"/>
          <a:ext cx="889000" cy="1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56910</xdr:rowOff>
    </xdr:from>
    <xdr:to>
      <xdr:col>45</xdr:col>
      <xdr:colOff>177800</xdr:colOff>
      <xdr:row>97</xdr:row>
      <xdr:rowOff>146700</xdr:rowOff>
    </xdr:to>
    <xdr:cxnSp macro="">
      <xdr:nvCxnSpPr>
        <xdr:cNvPr id="461" name="直線コネクタ 460"/>
        <xdr:cNvCxnSpPr/>
      </xdr:nvCxnSpPr>
      <xdr:spPr>
        <a:xfrm>
          <a:off x="7861300" y="16516110"/>
          <a:ext cx="889000" cy="26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56910</xdr:rowOff>
    </xdr:from>
    <xdr:to>
      <xdr:col>41</xdr:col>
      <xdr:colOff>50800</xdr:colOff>
      <xdr:row>97</xdr:row>
      <xdr:rowOff>138978</xdr:rowOff>
    </xdr:to>
    <xdr:cxnSp macro="">
      <xdr:nvCxnSpPr>
        <xdr:cNvPr id="464" name="直線コネクタ 463"/>
        <xdr:cNvCxnSpPr/>
      </xdr:nvCxnSpPr>
      <xdr:spPr>
        <a:xfrm flipV="1">
          <a:off x="6972300" y="16516110"/>
          <a:ext cx="8890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156266</xdr:rowOff>
    </xdr:from>
    <xdr:ext cx="534377" cy="259045"/>
    <xdr:sp macro="" textlink="">
      <xdr:nvSpPr>
        <xdr:cNvPr id="466" name="テキスト ボックス 465"/>
        <xdr:cNvSpPr txBox="1"/>
      </xdr:nvSpPr>
      <xdr:spPr>
        <a:xfrm>
          <a:off x="7594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92370</xdr:rowOff>
    </xdr:from>
    <xdr:to>
      <xdr:col>55</xdr:col>
      <xdr:colOff>50800</xdr:colOff>
      <xdr:row>97</xdr:row>
      <xdr:rowOff>22520</xdr:rowOff>
    </xdr:to>
    <xdr:sp macro="" textlink="">
      <xdr:nvSpPr>
        <xdr:cNvPr id="474" name="楕円 473"/>
        <xdr:cNvSpPr/>
      </xdr:nvSpPr>
      <xdr:spPr>
        <a:xfrm>
          <a:off x="10426700" y="165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70797</xdr:rowOff>
    </xdr:from>
    <xdr:ext cx="534377" cy="259045"/>
    <xdr:sp macro="" textlink="">
      <xdr:nvSpPr>
        <xdr:cNvPr id="475" name="土木費該当値テキスト"/>
        <xdr:cNvSpPr txBox="1"/>
      </xdr:nvSpPr>
      <xdr:spPr>
        <a:xfrm>
          <a:off x="10528300" y="1652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155984</xdr:rowOff>
    </xdr:from>
    <xdr:to>
      <xdr:col>50</xdr:col>
      <xdr:colOff>165100</xdr:colOff>
      <xdr:row>97</xdr:row>
      <xdr:rowOff>86134</xdr:rowOff>
    </xdr:to>
    <xdr:sp macro="" textlink="">
      <xdr:nvSpPr>
        <xdr:cNvPr id="476" name="楕円 475"/>
        <xdr:cNvSpPr/>
      </xdr:nvSpPr>
      <xdr:spPr>
        <a:xfrm>
          <a:off x="9588500" y="166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77261</xdr:rowOff>
    </xdr:from>
    <xdr:ext cx="534377" cy="259045"/>
    <xdr:sp macro="" textlink="">
      <xdr:nvSpPr>
        <xdr:cNvPr id="477" name="テキスト ボックス 476"/>
        <xdr:cNvSpPr txBox="1"/>
      </xdr:nvSpPr>
      <xdr:spPr>
        <a:xfrm>
          <a:off x="9372111" y="167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95900</xdr:rowOff>
    </xdr:from>
    <xdr:to>
      <xdr:col>46</xdr:col>
      <xdr:colOff>38100</xdr:colOff>
      <xdr:row>98</xdr:row>
      <xdr:rowOff>26050</xdr:rowOff>
    </xdr:to>
    <xdr:sp macro="" textlink="">
      <xdr:nvSpPr>
        <xdr:cNvPr id="478" name="楕円 477"/>
        <xdr:cNvSpPr/>
      </xdr:nvSpPr>
      <xdr:spPr>
        <a:xfrm>
          <a:off x="8699500" y="1672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17177</xdr:rowOff>
    </xdr:from>
    <xdr:ext cx="534377" cy="259045"/>
    <xdr:sp macro="" textlink="">
      <xdr:nvSpPr>
        <xdr:cNvPr id="479" name="テキスト ボックス 478"/>
        <xdr:cNvSpPr txBox="1"/>
      </xdr:nvSpPr>
      <xdr:spPr>
        <a:xfrm>
          <a:off x="8483111" y="1681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6110</xdr:rowOff>
    </xdr:from>
    <xdr:to>
      <xdr:col>41</xdr:col>
      <xdr:colOff>101600</xdr:colOff>
      <xdr:row>96</xdr:row>
      <xdr:rowOff>107710</xdr:rowOff>
    </xdr:to>
    <xdr:sp macro="" textlink="">
      <xdr:nvSpPr>
        <xdr:cNvPr id="480" name="楕円 479"/>
        <xdr:cNvSpPr/>
      </xdr:nvSpPr>
      <xdr:spPr>
        <a:xfrm>
          <a:off x="7810500" y="16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124237</xdr:rowOff>
    </xdr:from>
    <xdr:ext cx="534377" cy="259045"/>
    <xdr:sp macro="" textlink="">
      <xdr:nvSpPr>
        <xdr:cNvPr id="481" name="テキスト ボックス 480"/>
        <xdr:cNvSpPr txBox="1"/>
      </xdr:nvSpPr>
      <xdr:spPr>
        <a:xfrm>
          <a:off x="7594111" y="16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88178</xdr:rowOff>
    </xdr:from>
    <xdr:to>
      <xdr:col>36</xdr:col>
      <xdr:colOff>165100</xdr:colOff>
      <xdr:row>98</xdr:row>
      <xdr:rowOff>18328</xdr:rowOff>
    </xdr:to>
    <xdr:sp macro="" textlink="">
      <xdr:nvSpPr>
        <xdr:cNvPr id="482" name="楕円 481"/>
        <xdr:cNvSpPr/>
      </xdr:nvSpPr>
      <xdr:spPr>
        <a:xfrm>
          <a:off x="6921500" y="167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9455</xdr:rowOff>
    </xdr:from>
    <xdr:ext cx="534377" cy="259045"/>
    <xdr:sp macro="" textlink="">
      <xdr:nvSpPr>
        <xdr:cNvPr id="483" name="テキスト ボックス 482"/>
        <xdr:cNvSpPr txBox="1"/>
      </xdr:nvSpPr>
      <xdr:spPr>
        <a:xfrm>
          <a:off x="6705111" y="168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74063</xdr:rowOff>
    </xdr:from>
    <xdr:to>
      <xdr:col>85</xdr:col>
      <xdr:colOff>127000</xdr:colOff>
      <xdr:row>38</xdr:row>
      <xdr:rowOff>138290</xdr:rowOff>
    </xdr:to>
    <xdr:cxnSp macro="">
      <xdr:nvCxnSpPr>
        <xdr:cNvPr id="516" name="直線コネクタ 515"/>
        <xdr:cNvCxnSpPr/>
      </xdr:nvCxnSpPr>
      <xdr:spPr>
        <a:xfrm>
          <a:off x="15481300" y="6246263"/>
          <a:ext cx="838200" cy="40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74063</xdr:rowOff>
    </xdr:from>
    <xdr:to>
      <xdr:col>81</xdr:col>
      <xdr:colOff>50800</xdr:colOff>
      <xdr:row>38</xdr:row>
      <xdr:rowOff>129051</xdr:rowOff>
    </xdr:to>
    <xdr:cxnSp macro="">
      <xdr:nvCxnSpPr>
        <xdr:cNvPr id="519" name="直線コネクタ 518"/>
        <xdr:cNvCxnSpPr/>
      </xdr:nvCxnSpPr>
      <xdr:spPr>
        <a:xfrm flipV="1">
          <a:off x="14592300" y="6246263"/>
          <a:ext cx="889000" cy="39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129051</xdr:rowOff>
    </xdr:from>
    <xdr:to>
      <xdr:col>76</xdr:col>
      <xdr:colOff>114300</xdr:colOff>
      <xdr:row>38</xdr:row>
      <xdr:rowOff>148225</xdr:rowOff>
    </xdr:to>
    <xdr:cxnSp macro="">
      <xdr:nvCxnSpPr>
        <xdr:cNvPr id="522" name="直線コネクタ 521"/>
        <xdr:cNvCxnSpPr/>
      </xdr:nvCxnSpPr>
      <xdr:spPr>
        <a:xfrm flipV="1">
          <a:off x="13703300" y="6644151"/>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148225</xdr:rowOff>
    </xdr:from>
    <xdr:to>
      <xdr:col>71</xdr:col>
      <xdr:colOff>177800</xdr:colOff>
      <xdr:row>38</xdr:row>
      <xdr:rowOff>159074</xdr:rowOff>
    </xdr:to>
    <xdr:cxnSp macro="">
      <xdr:nvCxnSpPr>
        <xdr:cNvPr id="525" name="直線コネクタ 524"/>
        <xdr:cNvCxnSpPr/>
      </xdr:nvCxnSpPr>
      <xdr:spPr>
        <a:xfrm flipV="1">
          <a:off x="12814300" y="6663325"/>
          <a:ext cx="889000" cy="1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87490</xdr:rowOff>
    </xdr:from>
    <xdr:to>
      <xdr:col>85</xdr:col>
      <xdr:colOff>177800</xdr:colOff>
      <xdr:row>39</xdr:row>
      <xdr:rowOff>17640</xdr:rowOff>
    </xdr:to>
    <xdr:sp macro="" textlink="">
      <xdr:nvSpPr>
        <xdr:cNvPr id="535" name="楕円 534"/>
        <xdr:cNvSpPr/>
      </xdr:nvSpPr>
      <xdr:spPr>
        <a:xfrm>
          <a:off x="16268700" y="66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2417</xdr:rowOff>
    </xdr:from>
    <xdr:ext cx="534377" cy="259045"/>
    <xdr:sp macro="" textlink="">
      <xdr:nvSpPr>
        <xdr:cNvPr id="536" name="消防費該当値テキスト"/>
        <xdr:cNvSpPr txBox="1"/>
      </xdr:nvSpPr>
      <xdr:spPr>
        <a:xfrm>
          <a:off x="16370300" y="65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23263</xdr:rowOff>
    </xdr:from>
    <xdr:to>
      <xdr:col>81</xdr:col>
      <xdr:colOff>101600</xdr:colOff>
      <xdr:row>36</xdr:row>
      <xdr:rowOff>124863</xdr:rowOff>
    </xdr:to>
    <xdr:sp macro="" textlink="">
      <xdr:nvSpPr>
        <xdr:cNvPr id="537" name="楕円 536"/>
        <xdr:cNvSpPr/>
      </xdr:nvSpPr>
      <xdr:spPr>
        <a:xfrm>
          <a:off x="15430500" y="61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141390</xdr:rowOff>
    </xdr:from>
    <xdr:ext cx="534377" cy="259045"/>
    <xdr:sp macro="" textlink="">
      <xdr:nvSpPr>
        <xdr:cNvPr id="538" name="テキスト ボックス 537"/>
        <xdr:cNvSpPr txBox="1"/>
      </xdr:nvSpPr>
      <xdr:spPr>
        <a:xfrm>
          <a:off x="15214111" y="59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78251</xdr:rowOff>
    </xdr:from>
    <xdr:to>
      <xdr:col>76</xdr:col>
      <xdr:colOff>165100</xdr:colOff>
      <xdr:row>39</xdr:row>
      <xdr:rowOff>8401</xdr:rowOff>
    </xdr:to>
    <xdr:sp macro="" textlink="">
      <xdr:nvSpPr>
        <xdr:cNvPr id="539" name="楕円 538"/>
        <xdr:cNvSpPr/>
      </xdr:nvSpPr>
      <xdr:spPr>
        <a:xfrm>
          <a:off x="14541500" y="65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170978</xdr:rowOff>
    </xdr:from>
    <xdr:ext cx="534377" cy="259045"/>
    <xdr:sp macro="" textlink="">
      <xdr:nvSpPr>
        <xdr:cNvPr id="540" name="テキスト ボックス 539"/>
        <xdr:cNvSpPr txBox="1"/>
      </xdr:nvSpPr>
      <xdr:spPr>
        <a:xfrm>
          <a:off x="14325111" y="66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97425</xdr:rowOff>
    </xdr:from>
    <xdr:to>
      <xdr:col>72</xdr:col>
      <xdr:colOff>38100</xdr:colOff>
      <xdr:row>39</xdr:row>
      <xdr:rowOff>27575</xdr:rowOff>
    </xdr:to>
    <xdr:sp macro="" textlink="">
      <xdr:nvSpPr>
        <xdr:cNvPr id="541" name="楕円 540"/>
        <xdr:cNvSpPr/>
      </xdr:nvSpPr>
      <xdr:spPr>
        <a:xfrm>
          <a:off x="13652500" y="661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18702</xdr:rowOff>
    </xdr:from>
    <xdr:ext cx="534377" cy="259045"/>
    <xdr:sp macro="" textlink="">
      <xdr:nvSpPr>
        <xdr:cNvPr id="542" name="テキスト ボックス 541"/>
        <xdr:cNvSpPr txBox="1"/>
      </xdr:nvSpPr>
      <xdr:spPr>
        <a:xfrm>
          <a:off x="13436111" y="670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108274</xdr:rowOff>
    </xdr:from>
    <xdr:to>
      <xdr:col>67</xdr:col>
      <xdr:colOff>101600</xdr:colOff>
      <xdr:row>39</xdr:row>
      <xdr:rowOff>38424</xdr:rowOff>
    </xdr:to>
    <xdr:sp macro="" textlink="">
      <xdr:nvSpPr>
        <xdr:cNvPr id="543" name="楕円 542"/>
        <xdr:cNvSpPr/>
      </xdr:nvSpPr>
      <xdr:spPr>
        <a:xfrm>
          <a:off x="12763500" y="66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29551</xdr:rowOff>
    </xdr:from>
    <xdr:ext cx="534377" cy="259045"/>
    <xdr:sp macro="" textlink="">
      <xdr:nvSpPr>
        <xdr:cNvPr id="544" name="テキスト ボックス 543"/>
        <xdr:cNvSpPr txBox="1"/>
      </xdr:nvSpPr>
      <xdr:spPr>
        <a:xfrm>
          <a:off x="12547111" y="671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68422</xdr:rowOff>
    </xdr:from>
    <xdr:to>
      <xdr:col>85</xdr:col>
      <xdr:colOff>127000</xdr:colOff>
      <xdr:row>56</xdr:row>
      <xdr:rowOff>49113</xdr:rowOff>
    </xdr:to>
    <xdr:cxnSp macro="">
      <xdr:nvCxnSpPr>
        <xdr:cNvPr id="573" name="直線コネクタ 572"/>
        <xdr:cNvCxnSpPr/>
      </xdr:nvCxnSpPr>
      <xdr:spPr>
        <a:xfrm flipV="1">
          <a:off x="15481300" y="8640922"/>
          <a:ext cx="838200" cy="100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56680</xdr:rowOff>
    </xdr:from>
    <xdr:to>
      <xdr:col>81</xdr:col>
      <xdr:colOff>50800</xdr:colOff>
      <xdr:row>56</xdr:row>
      <xdr:rowOff>49113</xdr:rowOff>
    </xdr:to>
    <xdr:cxnSp macro="">
      <xdr:nvCxnSpPr>
        <xdr:cNvPr id="576" name="直線コネクタ 575"/>
        <xdr:cNvCxnSpPr/>
      </xdr:nvCxnSpPr>
      <xdr:spPr>
        <a:xfrm>
          <a:off x="14592300" y="9314980"/>
          <a:ext cx="889000" cy="33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56680</xdr:rowOff>
    </xdr:from>
    <xdr:to>
      <xdr:col>76</xdr:col>
      <xdr:colOff>114300</xdr:colOff>
      <xdr:row>56</xdr:row>
      <xdr:rowOff>86345</xdr:rowOff>
    </xdr:to>
    <xdr:cxnSp macro="">
      <xdr:nvCxnSpPr>
        <xdr:cNvPr id="579" name="直線コネクタ 578"/>
        <xdr:cNvCxnSpPr/>
      </xdr:nvCxnSpPr>
      <xdr:spPr>
        <a:xfrm flipV="1">
          <a:off x="13703300" y="9314980"/>
          <a:ext cx="889000" cy="37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131267</xdr:rowOff>
    </xdr:from>
    <xdr:ext cx="534377" cy="259045"/>
    <xdr:sp macro="" textlink="">
      <xdr:nvSpPr>
        <xdr:cNvPr id="581" name="テキスト ボックス 580"/>
        <xdr:cNvSpPr txBox="1"/>
      </xdr:nvSpPr>
      <xdr:spPr>
        <a:xfrm>
          <a:off x="14325111" y="956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86345</xdr:rowOff>
    </xdr:from>
    <xdr:to>
      <xdr:col>71</xdr:col>
      <xdr:colOff>177800</xdr:colOff>
      <xdr:row>57</xdr:row>
      <xdr:rowOff>95809</xdr:rowOff>
    </xdr:to>
    <xdr:cxnSp macro="">
      <xdr:nvCxnSpPr>
        <xdr:cNvPr id="582" name="直線コネクタ 581"/>
        <xdr:cNvCxnSpPr/>
      </xdr:nvCxnSpPr>
      <xdr:spPr>
        <a:xfrm flipV="1">
          <a:off x="12814300" y="9687545"/>
          <a:ext cx="889000" cy="18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86471</xdr:rowOff>
    </xdr:from>
    <xdr:ext cx="534377" cy="259045"/>
    <xdr:sp macro="" textlink="">
      <xdr:nvSpPr>
        <xdr:cNvPr id="584" name="テキスト ボックス 583"/>
        <xdr:cNvSpPr txBox="1"/>
      </xdr:nvSpPr>
      <xdr:spPr>
        <a:xfrm>
          <a:off x="13436111" y="934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95097</xdr:rowOff>
    </xdr:from>
    <xdr:ext cx="534377" cy="259045"/>
    <xdr:sp macro="" textlink="">
      <xdr:nvSpPr>
        <xdr:cNvPr id="586" name="テキスト ボックス 585"/>
        <xdr:cNvSpPr txBox="1"/>
      </xdr:nvSpPr>
      <xdr:spPr>
        <a:xfrm>
          <a:off x="12547111" y="93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17622</xdr:rowOff>
    </xdr:from>
    <xdr:to>
      <xdr:col>85</xdr:col>
      <xdr:colOff>177800</xdr:colOff>
      <xdr:row>50</xdr:row>
      <xdr:rowOff>119222</xdr:rowOff>
    </xdr:to>
    <xdr:sp macro="" textlink="">
      <xdr:nvSpPr>
        <xdr:cNvPr id="592" name="楕円 591"/>
        <xdr:cNvSpPr/>
      </xdr:nvSpPr>
      <xdr:spPr>
        <a:xfrm>
          <a:off x="16268700" y="859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115033</xdr:rowOff>
    </xdr:from>
    <xdr:ext cx="599010" cy="259045"/>
    <xdr:sp macro="" textlink="">
      <xdr:nvSpPr>
        <xdr:cNvPr id="593" name="教育費該当値テキスト"/>
        <xdr:cNvSpPr txBox="1"/>
      </xdr:nvSpPr>
      <xdr:spPr>
        <a:xfrm>
          <a:off x="16370300" y="851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169763</xdr:rowOff>
    </xdr:from>
    <xdr:to>
      <xdr:col>81</xdr:col>
      <xdr:colOff>101600</xdr:colOff>
      <xdr:row>56</xdr:row>
      <xdr:rowOff>99913</xdr:rowOff>
    </xdr:to>
    <xdr:sp macro="" textlink="">
      <xdr:nvSpPr>
        <xdr:cNvPr id="594" name="楕円 593"/>
        <xdr:cNvSpPr/>
      </xdr:nvSpPr>
      <xdr:spPr>
        <a:xfrm>
          <a:off x="15430500" y="959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91040</xdr:rowOff>
    </xdr:from>
    <xdr:ext cx="534377" cy="259045"/>
    <xdr:sp macro="" textlink="">
      <xdr:nvSpPr>
        <xdr:cNvPr id="595" name="テキスト ボックス 594"/>
        <xdr:cNvSpPr txBox="1"/>
      </xdr:nvSpPr>
      <xdr:spPr>
        <a:xfrm>
          <a:off x="15214111" y="96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5880</xdr:rowOff>
    </xdr:from>
    <xdr:to>
      <xdr:col>76</xdr:col>
      <xdr:colOff>165100</xdr:colOff>
      <xdr:row>54</xdr:row>
      <xdr:rowOff>107480</xdr:rowOff>
    </xdr:to>
    <xdr:sp macro="" textlink="">
      <xdr:nvSpPr>
        <xdr:cNvPr id="596" name="楕円 595"/>
        <xdr:cNvSpPr/>
      </xdr:nvSpPr>
      <xdr:spPr>
        <a:xfrm>
          <a:off x="14541500" y="92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124007</xdr:rowOff>
    </xdr:from>
    <xdr:ext cx="599010" cy="259045"/>
    <xdr:sp macro="" textlink="">
      <xdr:nvSpPr>
        <xdr:cNvPr id="597" name="テキスト ボックス 596"/>
        <xdr:cNvSpPr txBox="1"/>
      </xdr:nvSpPr>
      <xdr:spPr>
        <a:xfrm>
          <a:off x="14292795" y="903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35545</xdr:rowOff>
    </xdr:from>
    <xdr:to>
      <xdr:col>72</xdr:col>
      <xdr:colOff>38100</xdr:colOff>
      <xdr:row>56</xdr:row>
      <xdr:rowOff>137145</xdr:rowOff>
    </xdr:to>
    <xdr:sp macro="" textlink="">
      <xdr:nvSpPr>
        <xdr:cNvPr id="598" name="楕円 597"/>
        <xdr:cNvSpPr/>
      </xdr:nvSpPr>
      <xdr:spPr>
        <a:xfrm>
          <a:off x="13652500" y="96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128272</xdr:rowOff>
    </xdr:from>
    <xdr:ext cx="534377" cy="259045"/>
    <xdr:sp macro="" textlink="">
      <xdr:nvSpPr>
        <xdr:cNvPr id="599" name="テキスト ボックス 598"/>
        <xdr:cNvSpPr txBox="1"/>
      </xdr:nvSpPr>
      <xdr:spPr>
        <a:xfrm>
          <a:off x="13436111" y="97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45009</xdr:rowOff>
    </xdr:from>
    <xdr:to>
      <xdr:col>67</xdr:col>
      <xdr:colOff>101600</xdr:colOff>
      <xdr:row>57</xdr:row>
      <xdr:rowOff>146609</xdr:rowOff>
    </xdr:to>
    <xdr:sp macro="" textlink="">
      <xdr:nvSpPr>
        <xdr:cNvPr id="600" name="楕円 599"/>
        <xdr:cNvSpPr/>
      </xdr:nvSpPr>
      <xdr:spPr>
        <a:xfrm>
          <a:off x="12763500" y="98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137736</xdr:rowOff>
    </xdr:from>
    <xdr:ext cx="534377" cy="259045"/>
    <xdr:sp macro="" textlink="">
      <xdr:nvSpPr>
        <xdr:cNvPr id="601" name="テキスト ボックス 600"/>
        <xdr:cNvSpPr txBox="1"/>
      </xdr:nvSpPr>
      <xdr:spPr>
        <a:xfrm>
          <a:off x="12547111" y="99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139485</xdr:rowOff>
    </xdr:from>
    <xdr:to>
      <xdr:col>85</xdr:col>
      <xdr:colOff>127000</xdr:colOff>
      <xdr:row>78</xdr:row>
      <xdr:rowOff>139700</xdr:rowOff>
    </xdr:to>
    <xdr:cxnSp macro="">
      <xdr:nvCxnSpPr>
        <xdr:cNvPr id="628" name="直線コネクタ 627"/>
        <xdr:cNvCxnSpPr/>
      </xdr:nvCxnSpPr>
      <xdr:spPr>
        <a:xfrm>
          <a:off x="15481300" y="13512585"/>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137981</xdr:rowOff>
    </xdr:from>
    <xdr:to>
      <xdr:col>81</xdr:col>
      <xdr:colOff>50800</xdr:colOff>
      <xdr:row>78</xdr:row>
      <xdr:rowOff>139485</xdr:rowOff>
    </xdr:to>
    <xdr:cxnSp macro="">
      <xdr:nvCxnSpPr>
        <xdr:cNvPr id="631" name="直線コネクタ 630"/>
        <xdr:cNvCxnSpPr/>
      </xdr:nvCxnSpPr>
      <xdr:spPr>
        <a:xfrm>
          <a:off x="14592300" y="13511081"/>
          <a:ext cx="889000" cy="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137981</xdr:rowOff>
    </xdr:from>
    <xdr:to>
      <xdr:col>76</xdr:col>
      <xdr:colOff>114300</xdr:colOff>
      <xdr:row>78</xdr:row>
      <xdr:rowOff>137999</xdr:rowOff>
    </xdr:to>
    <xdr:cxnSp macro="">
      <xdr:nvCxnSpPr>
        <xdr:cNvPr id="634" name="直線コネクタ 633"/>
        <xdr:cNvCxnSpPr/>
      </xdr:nvCxnSpPr>
      <xdr:spPr>
        <a:xfrm flipV="1">
          <a:off x="13703300" y="13511081"/>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137999</xdr:rowOff>
    </xdr:from>
    <xdr:to>
      <xdr:col>71</xdr:col>
      <xdr:colOff>177800</xdr:colOff>
      <xdr:row>78</xdr:row>
      <xdr:rowOff>139700</xdr:rowOff>
    </xdr:to>
    <xdr:cxnSp macro="">
      <xdr:nvCxnSpPr>
        <xdr:cNvPr id="637" name="直線コネクタ 636"/>
        <xdr:cNvCxnSpPr/>
      </xdr:nvCxnSpPr>
      <xdr:spPr>
        <a:xfrm flipV="1">
          <a:off x="12814300" y="13511099"/>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21209</xdr:rowOff>
    </xdr:from>
    <xdr:ext cx="249299" cy="259045"/>
    <xdr:sp macro="" textlink="">
      <xdr:nvSpPr>
        <xdr:cNvPr id="648" name="災害復旧費該当値テキスト"/>
        <xdr:cNvSpPr txBox="1"/>
      </xdr:nvSpPr>
      <xdr:spPr>
        <a:xfrm>
          <a:off x="16370300" y="13394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88685</xdr:rowOff>
    </xdr:from>
    <xdr:to>
      <xdr:col>81</xdr:col>
      <xdr:colOff>101600</xdr:colOff>
      <xdr:row>79</xdr:row>
      <xdr:rowOff>18835</xdr:rowOff>
    </xdr:to>
    <xdr:sp macro="" textlink="">
      <xdr:nvSpPr>
        <xdr:cNvPr id="649" name="楕円 648"/>
        <xdr:cNvSpPr/>
      </xdr:nvSpPr>
      <xdr:spPr>
        <a:xfrm>
          <a:off x="15430500" y="134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9962</xdr:rowOff>
    </xdr:from>
    <xdr:ext cx="313932" cy="259045"/>
    <xdr:sp macro="" textlink="">
      <xdr:nvSpPr>
        <xdr:cNvPr id="650" name="テキスト ボックス 649"/>
        <xdr:cNvSpPr txBox="1"/>
      </xdr:nvSpPr>
      <xdr:spPr>
        <a:xfrm>
          <a:off x="15324333" y="13554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87181</xdr:rowOff>
    </xdr:from>
    <xdr:to>
      <xdr:col>76</xdr:col>
      <xdr:colOff>165100</xdr:colOff>
      <xdr:row>79</xdr:row>
      <xdr:rowOff>17331</xdr:rowOff>
    </xdr:to>
    <xdr:sp macro="" textlink="">
      <xdr:nvSpPr>
        <xdr:cNvPr id="651" name="楕円 650"/>
        <xdr:cNvSpPr/>
      </xdr:nvSpPr>
      <xdr:spPr>
        <a:xfrm>
          <a:off x="14541500" y="1346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8458</xdr:rowOff>
    </xdr:from>
    <xdr:ext cx="378565" cy="259045"/>
    <xdr:sp macro="" textlink="">
      <xdr:nvSpPr>
        <xdr:cNvPr id="652" name="テキスト ボックス 651"/>
        <xdr:cNvSpPr txBox="1"/>
      </xdr:nvSpPr>
      <xdr:spPr>
        <a:xfrm>
          <a:off x="14403017" y="1355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87199</xdr:rowOff>
    </xdr:from>
    <xdr:to>
      <xdr:col>72</xdr:col>
      <xdr:colOff>38100</xdr:colOff>
      <xdr:row>79</xdr:row>
      <xdr:rowOff>17349</xdr:rowOff>
    </xdr:to>
    <xdr:sp macro="" textlink="">
      <xdr:nvSpPr>
        <xdr:cNvPr id="653" name="楕円 652"/>
        <xdr:cNvSpPr/>
      </xdr:nvSpPr>
      <xdr:spPr>
        <a:xfrm>
          <a:off x="13652500" y="134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8476</xdr:rowOff>
    </xdr:from>
    <xdr:ext cx="378565" cy="259045"/>
    <xdr:sp macro="" textlink="">
      <xdr:nvSpPr>
        <xdr:cNvPr id="654" name="テキスト ボックス 653"/>
        <xdr:cNvSpPr txBox="1"/>
      </xdr:nvSpPr>
      <xdr:spPr>
        <a:xfrm>
          <a:off x="13514017" y="13553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22332</xdr:rowOff>
    </xdr:from>
    <xdr:to>
      <xdr:col>85</xdr:col>
      <xdr:colOff>127000</xdr:colOff>
      <xdr:row>97</xdr:row>
      <xdr:rowOff>76657</xdr:rowOff>
    </xdr:to>
    <xdr:cxnSp macro="">
      <xdr:nvCxnSpPr>
        <xdr:cNvPr id="683" name="直線コネクタ 682"/>
        <xdr:cNvCxnSpPr/>
      </xdr:nvCxnSpPr>
      <xdr:spPr>
        <a:xfrm flipV="1">
          <a:off x="15481300" y="16652982"/>
          <a:ext cx="8382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76657</xdr:rowOff>
    </xdr:from>
    <xdr:to>
      <xdr:col>81</xdr:col>
      <xdr:colOff>50800</xdr:colOff>
      <xdr:row>97</xdr:row>
      <xdr:rowOff>96500</xdr:rowOff>
    </xdr:to>
    <xdr:cxnSp macro="">
      <xdr:nvCxnSpPr>
        <xdr:cNvPr id="686" name="直線コネクタ 685"/>
        <xdr:cNvCxnSpPr/>
      </xdr:nvCxnSpPr>
      <xdr:spPr>
        <a:xfrm flipV="1">
          <a:off x="14592300" y="16707307"/>
          <a:ext cx="8890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96500</xdr:rowOff>
    </xdr:from>
    <xdr:to>
      <xdr:col>76</xdr:col>
      <xdr:colOff>114300</xdr:colOff>
      <xdr:row>97</xdr:row>
      <xdr:rowOff>99045</xdr:rowOff>
    </xdr:to>
    <xdr:cxnSp macro="">
      <xdr:nvCxnSpPr>
        <xdr:cNvPr id="689" name="直線コネクタ 688"/>
        <xdr:cNvCxnSpPr/>
      </xdr:nvCxnSpPr>
      <xdr:spPr>
        <a:xfrm flipV="1">
          <a:off x="13703300" y="16727150"/>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76977</xdr:rowOff>
    </xdr:from>
    <xdr:to>
      <xdr:col>71</xdr:col>
      <xdr:colOff>177800</xdr:colOff>
      <xdr:row>97</xdr:row>
      <xdr:rowOff>99045</xdr:rowOff>
    </xdr:to>
    <xdr:cxnSp macro="">
      <xdr:nvCxnSpPr>
        <xdr:cNvPr id="692" name="直線コネクタ 691"/>
        <xdr:cNvCxnSpPr/>
      </xdr:nvCxnSpPr>
      <xdr:spPr>
        <a:xfrm>
          <a:off x="12814300" y="16707627"/>
          <a:ext cx="8890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142982</xdr:rowOff>
    </xdr:from>
    <xdr:to>
      <xdr:col>85</xdr:col>
      <xdr:colOff>177800</xdr:colOff>
      <xdr:row>97</xdr:row>
      <xdr:rowOff>73132</xdr:rowOff>
    </xdr:to>
    <xdr:sp macro="" textlink="">
      <xdr:nvSpPr>
        <xdr:cNvPr id="702" name="楕円 701"/>
        <xdr:cNvSpPr/>
      </xdr:nvSpPr>
      <xdr:spPr>
        <a:xfrm>
          <a:off x="16268700" y="166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121409</xdr:rowOff>
    </xdr:from>
    <xdr:ext cx="534377" cy="259045"/>
    <xdr:sp macro="" textlink="">
      <xdr:nvSpPr>
        <xdr:cNvPr id="703" name="公債費該当値テキスト"/>
        <xdr:cNvSpPr txBox="1"/>
      </xdr:nvSpPr>
      <xdr:spPr>
        <a:xfrm>
          <a:off x="16370300" y="1658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25857</xdr:rowOff>
    </xdr:from>
    <xdr:to>
      <xdr:col>81</xdr:col>
      <xdr:colOff>101600</xdr:colOff>
      <xdr:row>97</xdr:row>
      <xdr:rowOff>127457</xdr:rowOff>
    </xdr:to>
    <xdr:sp macro="" textlink="">
      <xdr:nvSpPr>
        <xdr:cNvPr id="704" name="楕円 703"/>
        <xdr:cNvSpPr/>
      </xdr:nvSpPr>
      <xdr:spPr>
        <a:xfrm>
          <a:off x="15430500" y="166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118584</xdr:rowOff>
    </xdr:from>
    <xdr:ext cx="534377" cy="259045"/>
    <xdr:sp macro="" textlink="">
      <xdr:nvSpPr>
        <xdr:cNvPr id="705" name="テキスト ボックス 704"/>
        <xdr:cNvSpPr txBox="1"/>
      </xdr:nvSpPr>
      <xdr:spPr>
        <a:xfrm>
          <a:off x="15214111" y="167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45700</xdr:rowOff>
    </xdr:from>
    <xdr:to>
      <xdr:col>76</xdr:col>
      <xdr:colOff>165100</xdr:colOff>
      <xdr:row>97</xdr:row>
      <xdr:rowOff>147300</xdr:rowOff>
    </xdr:to>
    <xdr:sp macro="" textlink="">
      <xdr:nvSpPr>
        <xdr:cNvPr id="706" name="楕円 705"/>
        <xdr:cNvSpPr/>
      </xdr:nvSpPr>
      <xdr:spPr>
        <a:xfrm>
          <a:off x="14541500" y="166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138427</xdr:rowOff>
    </xdr:from>
    <xdr:ext cx="534377" cy="259045"/>
    <xdr:sp macro="" textlink="">
      <xdr:nvSpPr>
        <xdr:cNvPr id="707" name="テキスト ボックス 706"/>
        <xdr:cNvSpPr txBox="1"/>
      </xdr:nvSpPr>
      <xdr:spPr>
        <a:xfrm>
          <a:off x="14325111" y="1676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48245</xdr:rowOff>
    </xdr:from>
    <xdr:to>
      <xdr:col>72</xdr:col>
      <xdr:colOff>38100</xdr:colOff>
      <xdr:row>97</xdr:row>
      <xdr:rowOff>149845</xdr:rowOff>
    </xdr:to>
    <xdr:sp macro="" textlink="">
      <xdr:nvSpPr>
        <xdr:cNvPr id="708" name="楕円 707"/>
        <xdr:cNvSpPr/>
      </xdr:nvSpPr>
      <xdr:spPr>
        <a:xfrm>
          <a:off x="13652500" y="166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140972</xdr:rowOff>
    </xdr:from>
    <xdr:ext cx="534377" cy="259045"/>
    <xdr:sp macro="" textlink="">
      <xdr:nvSpPr>
        <xdr:cNvPr id="709" name="テキスト ボックス 708"/>
        <xdr:cNvSpPr txBox="1"/>
      </xdr:nvSpPr>
      <xdr:spPr>
        <a:xfrm>
          <a:off x="13436111" y="1677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26177</xdr:rowOff>
    </xdr:from>
    <xdr:to>
      <xdr:col>67</xdr:col>
      <xdr:colOff>101600</xdr:colOff>
      <xdr:row>97</xdr:row>
      <xdr:rowOff>127777</xdr:rowOff>
    </xdr:to>
    <xdr:sp macro="" textlink="">
      <xdr:nvSpPr>
        <xdr:cNvPr id="710" name="楕円 709"/>
        <xdr:cNvSpPr/>
      </xdr:nvSpPr>
      <xdr:spPr>
        <a:xfrm>
          <a:off x="12763500" y="1665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118904</xdr:rowOff>
    </xdr:from>
    <xdr:ext cx="534377" cy="259045"/>
    <xdr:sp macro="" textlink="">
      <xdr:nvSpPr>
        <xdr:cNvPr id="711" name="テキスト ボックス 710"/>
        <xdr:cNvSpPr txBox="1"/>
      </xdr:nvSpPr>
      <xdr:spPr>
        <a:xfrm>
          <a:off x="12547111" y="167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消防費は、住民一人当たり</a:t>
          </a:r>
          <a:r>
            <a:rPr kumimoji="1" lang="en-US" altLang="ja-JP" sz="1100">
              <a:solidFill>
                <a:schemeClr val="dk1"/>
              </a:solidFill>
              <a:effectLst/>
              <a:latin typeface="+mn-lt"/>
              <a:ea typeface="+mn-ea"/>
              <a:cs typeface="+mn-cs"/>
            </a:rPr>
            <a:t>18,148</a:t>
          </a:r>
          <a:r>
            <a:rPr kumimoji="1" lang="ja-JP" altLang="ja-JP" sz="1100">
              <a:solidFill>
                <a:schemeClr val="dk1"/>
              </a:solidFill>
              <a:effectLst/>
              <a:latin typeface="+mn-lt"/>
              <a:ea typeface="+mn-ea"/>
              <a:cs typeface="+mn-cs"/>
            </a:rPr>
            <a:t>円と前年度より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している。主な要因は、</a:t>
          </a:r>
          <a:r>
            <a:rPr kumimoji="1" lang="ja-JP" altLang="en-US" sz="1100">
              <a:solidFill>
                <a:schemeClr val="dk1"/>
              </a:solidFill>
              <a:effectLst/>
              <a:latin typeface="+mn-lt"/>
              <a:ea typeface="+mn-ea"/>
              <a:cs typeface="+mn-cs"/>
            </a:rPr>
            <a:t>前年度に実施した</a:t>
          </a:r>
          <a:r>
            <a:rPr kumimoji="1" lang="ja-JP" altLang="ja-JP" sz="1100">
              <a:solidFill>
                <a:schemeClr val="dk1"/>
              </a:solidFill>
              <a:effectLst/>
              <a:latin typeface="+mn-lt"/>
              <a:ea typeface="+mn-ea"/>
              <a:cs typeface="+mn-cs"/>
            </a:rPr>
            <a:t>町防災無線デジタル化事業</a:t>
          </a:r>
          <a:r>
            <a:rPr kumimoji="1" lang="ja-JP" altLang="en-US" sz="1100">
              <a:solidFill>
                <a:schemeClr val="dk1"/>
              </a:solidFill>
              <a:effectLst/>
              <a:latin typeface="+mn-lt"/>
              <a:ea typeface="+mn-ea"/>
              <a:cs typeface="+mn-cs"/>
            </a:rPr>
            <a:t>の完了</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88,849</a:t>
          </a:r>
          <a:r>
            <a:rPr kumimoji="1" lang="ja-JP" altLang="ja-JP" sz="1100">
              <a:solidFill>
                <a:schemeClr val="dk1"/>
              </a:solidFill>
              <a:effectLst/>
              <a:latin typeface="+mn-lt"/>
              <a:ea typeface="+mn-ea"/>
              <a:cs typeface="+mn-cs"/>
            </a:rPr>
            <a:t>円と前年度より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している。主な要因は、</a:t>
          </a:r>
          <a:r>
            <a:rPr kumimoji="1" lang="ja-JP" altLang="en-US" sz="1100">
              <a:solidFill>
                <a:schemeClr val="dk1"/>
              </a:solidFill>
              <a:effectLst/>
              <a:latin typeface="+mn-lt"/>
              <a:ea typeface="+mn-ea"/>
              <a:cs typeface="+mn-cs"/>
            </a:rPr>
            <a:t>前年度に実施した</a:t>
          </a:r>
          <a:r>
            <a:rPr kumimoji="1" lang="ja-JP" altLang="ja-JP" sz="1100">
              <a:solidFill>
                <a:schemeClr val="dk1"/>
              </a:solidFill>
              <a:effectLst/>
              <a:latin typeface="+mn-lt"/>
              <a:ea typeface="+mn-ea"/>
              <a:cs typeface="+mn-cs"/>
            </a:rPr>
            <a:t>特別定額給付金事業</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265,481</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前年度より増加して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主な要因は、住民税非課税世帯や子育て世帯等への各種給付金の増によるものである。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児童福祉行政に要する経費である児童福祉費、障害者福祉行政に要する経費である社会福祉総務費が類似団体に比べ高く、民生費全体を押し上げている。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土木費は、住民一人当たり</a:t>
          </a:r>
          <a:r>
            <a:rPr kumimoji="1" lang="en-US" altLang="ja-JP" sz="1100">
              <a:solidFill>
                <a:schemeClr val="dk1"/>
              </a:solidFill>
              <a:effectLst/>
              <a:latin typeface="+mn-lt"/>
              <a:ea typeface="+mn-ea"/>
              <a:cs typeface="+mn-cs"/>
            </a:rPr>
            <a:t>74,241</a:t>
          </a:r>
          <a:r>
            <a:rPr kumimoji="1" lang="ja-JP" altLang="ja-JP" sz="1100">
              <a:solidFill>
                <a:schemeClr val="dk1"/>
              </a:solidFill>
              <a:effectLst/>
              <a:latin typeface="+mn-lt"/>
              <a:ea typeface="+mn-ea"/>
              <a:cs typeface="+mn-cs"/>
            </a:rPr>
            <a:t>円となっている。町営住宅建替を計画的に実施しており、初年度に町営住宅の解体・造成、次年度に本体構築と隔年で実施している状況になっているため、増減を繰り返している。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財政調整基金残高については、緊縮財政の実施により、標準財政規模比</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％程度を維持している。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実質収支額は、適切な財源の確保と歳出の精査により、継続的に黒字を確保している。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国民健康保険事業勘定特別会計</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例年赤字が続いていた</a:t>
          </a:r>
          <a:r>
            <a:rPr kumimoji="1" lang="ja-JP" altLang="ja-JP" sz="1100">
              <a:solidFill>
                <a:schemeClr val="dk1"/>
              </a:solidFill>
              <a:effectLst/>
              <a:latin typeface="+mn-lt"/>
              <a:ea typeface="+mn-ea"/>
              <a:cs typeface="+mn-cs"/>
            </a:rPr>
            <a:t>国民健康保険事業勘定特別会計が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年度より黒字化した。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年度から福岡県国民健康保険団体連合会の収納対策アドバイザーを継続的に活用しており、窓口での納付折衝や滞納処分に注力してきた。</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ヵ年計画で赤字補填を実施してきたが、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年目を待たずして黒字に転換することができた。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●町立緑ヶ丘病院事業特別会計</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町立緑ヶ丘病院事業特別会計は、医師の確保が難しく収入が減少したため、</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年度に赤字となった。</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年度には経営戦略を策定しながら、経営コンサルタントを入れて経営を見直してきたが、経営戦略策定中ということと、医師がさらに減り、赤字額が大幅に増加した。</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年度より一般会計からの繰入金を増額したことと、一般会計からの貸付金を実施したため、</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年度は黒字となったが、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年度は再び赤字となった。</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年度に実施した特別減収対策企業債借入により流動資産が増となり、</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年度は資金不足比率が</a:t>
          </a:r>
          <a:r>
            <a:rPr kumimoji="1" lang="en-US" altLang="ja-JP" sz="1100">
              <a:solidFill>
                <a:schemeClr val="dk1"/>
              </a:solidFill>
              <a:effectLst/>
              <a:latin typeface="+mn-lt"/>
              <a:ea typeface="+mn-ea"/>
              <a:cs typeface="+mn-cs"/>
            </a:rPr>
            <a:t>0%</a:t>
          </a:r>
          <a:r>
            <a:rPr kumimoji="1" lang="ja-JP" altLang="en-US" sz="1100">
              <a:solidFill>
                <a:schemeClr val="dk1"/>
              </a:solidFill>
              <a:effectLst/>
              <a:latin typeface="+mn-lt"/>
              <a:ea typeface="+mn-ea"/>
              <a:cs typeface="+mn-cs"/>
            </a:rPr>
            <a:t>となっている。病院施設も老朽化しており、施設の建替計画が進行中である。多額の資金を要するため、経営健全化に向けた抜本的な計画の早期立案が求められている。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N19" sqref="BN19:BU19"/>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7733601</v>
      </c>
      <c r="BO4" s="411"/>
      <c r="BP4" s="411"/>
      <c r="BQ4" s="411"/>
      <c r="BR4" s="411"/>
      <c r="BS4" s="411"/>
      <c r="BT4" s="411"/>
      <c r="BU4" s="412"/>
      <c r="BV4" s="410">
        <v>6950620</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14.2</v>
      </c>
      <c r="CU4" s="417"/>
      <c r="CV4" s="417"/>
      <c r="CW4" s="417"/>
      <c r="CX4" s="417"/>
      <c r="CY4" s="417"/>
      <c r="CZ4" s="417"/>
      <c r="DA4" s="418"/>
      <c r="DB4" s="416">
        <v>14.4</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7217349</v>
      </c>
      <c r="BO5" s="448"/>
      <c r="BP5" s="448"/>
      <c r="BQ5" s="448"/>
      <c r="BR5" s="448"/>
      <c r="BS5" s="448"/>
      <c r="BT5" s="448"/>
      <c r="BU5" s="449"/>
      <c r="BV5" s="447">
        <v>6544019</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93.6</v>
      </c>
      <c r="CU5" s="445"/>
      <c r="CV5" s="445"/>
      <c r="CW5" s="445"/>
      <c r="CX5" s="445"/>
      <c r="CY5" s="445"/>
      <c r="CZ5" s="445"/>
      <c r="DA5" s="446"/>
      <c r="DB5" s="444">
        <v>97.1</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516252</v>
      </c>
      <c r="BO6" s="448"/>
      <c r="BP6" s="448"/>
      <c r="BQ6" s="448"/>
      <c r="BR6" s="448"/>
      <c r="BS6" s="448"/>
      <c r="BT6" s="448"/>
      <c r="BU6" s="449"/>
      <c r="BV6" s="447">
        <v>406601</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97</v>
      </c>
      <c r="CU6" s="485"/>
      <c r="CV6" s="485"/>
      <c r="CW6" s="485"/>
      <c r="CX6" s="485"/>
      <c r="CY6" s="485"/>
      <c r="CZ6" s="485"/>
      <c r="DA6" s="486"/>
      <c r="DB6" s="484">
        <v>100</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93309</v>
      </c>
      <c r="BO7" s="448"/>
      <c r="BP7" s="448"/>
      <c r="BQ7" s="448"/>
      <c r="BR7" s="448"/>
      <c r="BS7" s="448"/>
      <c r="BT7" s="448"/>
      <c r="BU7" s="449"/>
      <c r="BV7" s="447">
        <v>1405</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2970947</v>
      </c>
      <c r="CU7" s="448"/>
      <c r="CV7" s="448"/>
      <c r="CW7" s="448"/>
      <c r="CX7" s="448"/>
      <c r="CY7" s="448"/>
      <c r="CZ7" s="448"/>
      <c r="DA7" s="449"/>
      <c r="DB7" s="447">
        <v>2821961</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110</v>
      </c>
      <c r="AV8" s="480"/>
      <c r="AW8" s="480"/>
      <c r="AX8" s="480"/>
      <c r="AY8" s="481" t="s">
        <v>111</v>
      </c>
      <c r="AZ8" s="482"/>
      <c r="BA8" s="482"/>
      <c r="BB8" s="482"/>
      <c r="BC8" s="482"/>
      <c r="BD8" s="482"/>
      <c r="BE8" s="482"/>
      <c r="BF8" s="482"/>
      <c r="BG8" s="482"/>
      <c r="BH8" s="482"/>
      <c r="BI8" s="482"/>
      <c r="BJ8" s="482"/>
      <c r="BK8" s="482"/>
      <c r="BL8" s="482"/>
      <c r="BM8" s="483"/>
      <c r="BN8" s="447">
        <v>422943</v>
      </c>
      <c r="BO8" s="448"/>
      <c r="BP8" s="448"/>
      <c r="BQ8" s="448"/>
      <c r="BR8" s="448"/>
      <c r="BS8" s="448"/>
      <c r="BT8" s="448"/>
      <c r="BU8" s="449"/>
      <c r="BV8" s="447">
        <v>405196</v>
      </c>
      <c r="BW8" s="448"/>
      <c r="BX8" s="448"/>
      <c r="BY8" s="448"/>
      <c r="BZ8" s="448"/>
      <c r="CA8" s="448"/>
      <c r="CB8" s="448"/>
      <c r="CC8" s="449"/>
      <c r="CD8" s="450" t="s">
        <v>112</v>
      </c>
      <c r="CE8" s="451"/>
      <c r="CF8" s="451"/>
      <c r="CG8" s="451"/>
      <c r="CH8" s="451"/>
      <c r="CI8" s="451"/>
      <c r="CJ8" s="451"/>
      <c r="CK8" s="451"/>
      <c r="CL8" s="451"/>
      <c r="CM8" s="451"/>
      <c r="CN8" s="451"/>
      <c r="CO8" s="451"/>
      <c r="CP8" s="451"/>
      <c r="CQ8" s="451"/>
      <c r="CR8" s="451"/>
      <c r="CS8" s="452"/>
      <c r="CT8" s="487">
        <v>0.23</v>
      </c>
      <c r="CU8" s="488"/>
      <c r="CV8" s="488"/>
      <c r="CW8" s="488"/>
      <c r="CX8" s="488"/>
      <c r="CY8" s="488"/>
      <c r="CZ8" s="488"/>
      <c r="DA8" s="489"/>
      <c r="DB8" s="487">
        <v>0.24</v>
      </c>
      <c r="DC8" s="488"/>
      <c r="DD8" s="488"/>
      <c r="DE8" s="488"/>
      <c r="DF8" s="488"/>
      <c r="DG8" s="488"/>
      <c r="DH8" s="488"/>
      <c r="DI8" s="489"/>
    </row>
    <row r="9" spans="1:119" ht="18.75" customHeight="1" thickBot="1">
      <c r="A9" s="178"/>
      <c r="B9" s="441" t="s">
        <v>113</v>
      </c>
      <c r="C9" s="442"/>
      <c r="D9" s="442"/>
      <c r="E9" s="442"/>
      <c r="F9" s="442"/>
      <c r="G9" s="442"/>
      <c r="H9" s="442"/>
      <c r="I9" s="442"/>
      <c r="J9" s="442"/>
      <c r="K9" s="490"/>
      <c r="L9" s="491" t="s">
        <v>114</v>
      </c>
      <c r="M9" s="492"/>
      <c r="N9" s="492"/>
      <c r="O9" s="492"/>
      <c r="P9" s="492"/>
      <c r="Q9" s="493"/>
      <c r="R9" s="494">
        <v>8407</v>
      </c>
      <c r="S9" s="495"/>
      <c r="T9" s="495"/>
      <c r="U9" s="495"/>
      <c r="V9" s="496"/>
      <c r="W9" s="404" t="s">
        <v>115</v>
      </c>
      <c r="X9" s="405"/>
      <c r="Y9" s="405"/>
      <c r="Z9" s="405"/>
      <c r="AA9" s="405"/>
      <c r="AB9" s="405"/>
      <c r="AC9" s="405"/>
      <c r="AD9" s="405"/>
      <c r="AE9" s="405"/>
      <c r="AF9" s="405"/>
      <c r="AG9" s="405"/>
      <c r="AH9" s="405"/>
      <c r="AI9" s="405"/>
      <c r="AJ9" s="405"/>
      <c r="AK9" s="405"/>
      <c r="AL9" s="406"/>
      <c r="AM9" s="476" t="s">
        <v>116</v>
      </c>
      <c r="AN9" s="477"/>
      <c r="AO9" s="477"/>
      <c r="AP9" s="477"/>
      <c r="AQ9" s="477"/>
      <c r="AR9" s="477"/>
      <c r="AS9" s="477"/>
      <c r="AT9" s="478"/>
      <c r="AU9" s="479" t="s">
        <v>94</v>
      </c>
      <c r="AV9" s="480"/>
      <c r="AW9" s="480"/>
      <c r="AX9" s="480"/>
      <c r="AY9" s="481" t="s">
        <v>117</v>
      </c>
      <c r="AZ9" s="482"/>
      <c r="BA9" s="482"/>
      <c r="BB9" s="482"/>
      <c r="BC9" s="482"/>
      <c r="BD9" s="482"/>
      <c r="BE9" s="482"/>
      <c r="BF9" s="482"/>
      <c r="BG9" s="482"/>
      <c r="BH9" s="482"/>
      <c r="BI9" s="482"/>
      <c r="BJ9" s="482"/>
      <c r="BK9" s="482"/>
      <c r="BL9" s="482"/>
      <c r="BM9" s="483"/>
      <c r="BN9" s="447">
        <v>17747</v>
      </c>
      <c r="BO9" s="448"/>
      <c r="BP9" s="448"/>
      <c r="BQ9" s="448"/>
      <c r="BR9" s="448"/>
      <c r="BS9" s="448"/>
      <c r="BT9" s="448"/>
      <c r="BU9" s="449"/>
      <c r="BV9" s="447">
        <v>6210</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10.4</v>
      </c>
      <c r="CU9" s="445"/>
      <c r="CV9" s="445"/>
      <c r="CW9" s="445"/>
      <c r="CX9" s="445"/>
      <c r="CY9" s="445"/>
      <c r="CZ9" s="445"/>
      <c r="DA9" s="446"/>
      <c r="DB9" s="444">
        <v>11.1</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119</v>
      </c>
      <c r="M10" s="477"/>
      <c r="N10" s="477"/>
      <c r="O10" s="477"/>
      <c r="P10" s="477"/>
      <c r="Q10" s="478"/>
      <c r="R10" s="498">
        <v>9020</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121</v>
      </c>
      <c r="AV10" s="480"/>
      <c r="AW10" s="480"/>
      <c r="AX10" s="480"/>
      <c r="AY10" s="481" t="s">
        <v>122</v>
      </c>
      <c r="AZ10" s="482"/>
      <c r="BA10" s="482"/>
      <c r="BB10" s="482"/>
      <c r="BC10" s="482"/>
      <c r="BD10" s="482"/>
      <c r="BE10" s="482"/>
      <c r="BF10" s="482"/>
      <c r="BG10" s="482"/>
      <c r="BH10" s="482"/>
      <c r="BI10" s="482"/>
      <c r="BJ10" s="482"/>
      <c r="BK10" s="482"/>
      <c r="BL10" s="482"/>
      <c r="BM10" s="483"/>
      <c r="BN10" s="447">
        <v>13930</v>
      </c>
      <c r="BO10" s="448"/>
      <c r="BP10" s="448"/>
      <c r="BQ10" s="448"/>
      <c r="BR10" s="448"/>
      <c r="BS10" s="448"/>
      <c r="BT10" s="448"/>
      <c r="BU10" s="449"/>
      <c r="BV10" s="447">
        <v>11002</v>
      </c>
      <c r="BW10" s="448"/>
      <c r="BX10" s="448"/>
      <c r="BY10" s="448"/>
      <c r="BZ10" s="448"/>
      <c r="CA10" s="448"/>
      <c r="CB10" s="448"/>
      <c r="CC10" s="449"/>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124</v>
      </c>
      <c r="M11" s="502"/>
      <c r="N11" s="502"/>
      <c r="O11" s="502"/>
      <c r="P11" s="502"/>
      <c r="Q11" s="503"/>
      <c r="R11" s="504" t="s">
        <v>125</v>
      </c>
      <c r="S11" s="505"/>
      <c r="T11" s="505"/>
      <c r="U11" s="505"/>
      <c r="V11" s="506"/>
      <c r="W11" s="435"/>
      <c r="X11" s="436"/>
      <c r="Y11" s="436"/>
      <c r="Z11" s="436"/>
      <c r="AA11" s="436"/>
      <c r="AB11" s="436"/>
      <c r="AC11" s="436"/>
      <c r="AD11" s="436"/>
      <c r="AE11" s="436"/>
      <c r="AF11" s="436"/>
      <c r="AG11" s="436"/>
      <c r="AH11" s="436"/>
      <c r="AI11" s="436"/>
      <c r="AJ11" s="436"/>
      <c r="AK11" s="436"/>
      <c r="AL11" s="439"/>
      <c r="AM11" s="476" t="s">
        <v>126</v>
      </c>
      <c r="AN11" s="477"/>
      <c r="AO11" s="477"/>
      <c r="AP11" s="477"/>
      <c r="AQ11" s="477"/>
      <c r="AR11" s="477"/>
      <c r="AS11" s="477"/>
      <c r="AT11" s="478"/>
      <c r="AU11" s="479" t="s">
        <v>127</v>
      </c>
      <c r="AV11" s="480"/>
      <c r="AW11" s="480"/>
      <c r="AX11" s="480"/>
      <c r="AY11" s="481" t="s">
        <v>128</v>
      </c>
      <c r="AZ11" s="482"/>
      <c r="BA11" s="482"/>
      <c r="BB11" s="482"/>
      <c r="BC11" s="482"/>
      <c r="BD11" s="482"/>
      <c r="BE11" s="482"/>
      <c r="BF11" s="482"/>
      <c r="BG11" s="482"/>
      <c r="BH11" s="482"/>
      <c r="BI11" s="482"/>
      <c r="BJ11" s="482"/>
      <c r="BK11" s="482"/>
      <c r="BL11" s="482"/>
      <c r="BM11" s="483"/>
      <c r="BN11" s="447">
        <v>80099</v>
      </c>
      <c r="BO11" s="448"/>
      <c r="BP11" s="448"/>
      <c r="BQ11" s="448"/>
      <c r="BR11" s="448"/>
      <c r="BS11" s="448"/>
      <c r="BT11" s="448"/>
      <c r="BU11" s="449"/>
      <c r="BV11" s="447">
        <v>0</v>
      </c>
      <c r="BW11" s="448"/>
      <c r="BX11" s="448"/>
      <c r="BY11" s="448"/>
      <c r="BZ11" s="448"/>
      <c r="CA11" s="448"/>
      <c r="CB11" s="448"/>
      <c r="CC11" s="449"/>
      <c r="CD11" s="450" t="s">
        <v>129</v>
      </c>
      <c r="CE11" s="451"/>
      <c r="CF11" s="451"/>
      <c r="CG11" s="451"/>
      <c r="CH11" s="451"/>
      <c r="CI11" s="451"/>
      <c r="CJ11" s="451"/>
      <c r="CK11" s="451"/>
      <c r="CL11" s="451"/>
      <c r="CM11" s="451"/>
      <c r="CN11" s="451"/>
      <c r="CO11" s="451"/>
      <c r="CP11" s="451"/>
      <c r="CQ11" s="451"/>
      <c r="CR11" s="451"/>
      <c r="CS11" s="452"/>
      <c r="CT11" s="487" t="s">
        <v>130</v>
      </c>
      <c r="CU11" s="488"/>
      <c r="CV11" s="488"/>
      <c r="CW11" s="488"/>
      <c r="CX11" s="488"/>
      <c r="CY11" s="488"/>
      <c r="CZ11" s="488"/>
      <c r="DA11" s="489"/>
      <c r="DB11" s="487" t="s">
        <v>131</v>
      </c>
      <c r="DC11" s="488"/>
      <c r="DD11" s="488"/>
      <c r="DE11" s="488"/>
      <c r="DF11" s="488"/>
      <c r="DG11" s="488"/>
      <c r="DH11" s="488"/>
      <c r="DI11" s="489"/>
    </row>
    <row r="12" spans="1:119" ht="18.75" customHeight="1">
      <c r="A12" s="178"/>
      <c r="B12" s="507" t="s">
        <v>132</v>
      </c>
      <c r="C12" s="508"/>
      <c r="D12" s="508"/>
      <c r="E12" s="508"/>
      <c r="F12" s="508"/>
      <c r="G12" s="508"/>
      <c r="H12" s="508"/>
      <c r="I12" s="508"/>
      <c r="J12" s="508"/>
      <c r="K12" s="509"/>
      <c r="L12" s="516" t="s">
        <v>133</v>
      </c>
      <c r="M12" s="517"/>
      <c r="N12" s="517"/>
      <c r="O12" s="517"/>
      <c r="P12" s="517"/>
      <c r="Q12" s="518"/>
      <c r="R12" s="519">
        <v>8724</v>
      </c>
      <c r="S12" s="520"/>
      <c r="T12" s="520"/>
      <c r="U12" s="520"/>
      <c r="V12" s="521"/>
      <c r="W12" s="522" t="s">
        <v>1</v>
      </c>
      <c r="X12" s="480"/>
      <c r="Y12" s="480"/>
      <c r="Z12" s="480"/>
      <c r="AA12" s="480"/>
      <c r="AB12" s="523"/>
      <c r="AC12" s="524" t="s">
        <v>134</v>
      </c>
      <c r="AD12" s="525"/>
      <c r="AE12" s="525"/>
      <c r="AF12" s="525"/>
      <c r="AG12" s="526"/>
      <c r="AH12" s="524" t="s">
        <v>135</v>
      </c>
      <c r="AI12" s="525"/>
      <c r="AJ12" s="525"/>
      <c r="AK12" s="525"/>
      <c r="AL12" s="527"/>
      <c r="AM12" s="476" t="s">
        <v>136</v>
      </c>
      <c r="AN12" s="477"/>
      <c r="AO12" s="477"/>
      <c r="AP12" s="477"/>
      <c r="AQ12" s="477"/>
      <c r="AR12" s="477"/>
      <c r="AS12" s="477"/>
      <c r="AT12" s="478"/>
      <c r="AU12" s="479" t="s">
        <v>121</v>
      </c>
      <c r="AV12" s="480"/>
      <c r="AW12" s="480"/>
      <c r="AX12" s="480"/>
      <c r="AY12" s="481" t="s">
        <v>137</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30000</v>
      </c>
      <c r="BW12" s="448"/>
      <c r="BX12" s="448"/>
      <c r="BY12" s="448"/>
      <c r="BZ12" s="448"/>
      <c r="CA12" s="448"/>
      <c r="CB12" s="448"/>
      <c r="CC12" s="449"/>
      <c r="CD12" s="450" t="s">
        <v>138</v>
      </c>
      <c r="CE12" s="451"/>
      <c r="CF12" s="451"/>
      <c r="CG12" s="451"/>
      <c r="CH12" s="451"/>
      <c r="CI12" s="451"/>
      <c r="CJ12" s="451"/>
      <c r="CK12" s="451"/>
      <c r="CL12" s="451"/>
      <c r="CM12" s="451"/>
      <c r="CN12" s="451"/>
      <c r="CO12" s="451"/>
      <c r="CP12" s="451"/>
      <c r="CQ12" s="451"/>
      <c r="CR12" s="451"/>
      <c r="CS12" s="452"/>
      <c r="CT12" s="487" t="s">
        <v>139</v>
      </c>
      <c r="CU12" s="488"/>
      <c r="CV12" s="488"/>
      <c r="CW12" s="488"/>
      <c r="CX12" s="488"/>
      <c r="CY12" s="488"/>
      <c r="CZ12" s="488"/>
      <c r="DA12" s="489"/>
      <c r="DB12" s="487" t="s">
        <v>139</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140</v>
      </c>
      <c r="N13" s="539"/>
      <c r="O13" s="539"/>
      <c r="P13" s="539"/>
      <c r="Q13" s="540"/>
      <c r="R13" s="531">
        <v>8662</v>
      </c>
      <c r="S13" s="532"/>
      <c r="T13" s="532"/>
      <c r="U13" s="532"/>
      <c r="V13" s="533"/>
      <c r="W13" s="463" t="s">
        <v>141</v>
      </c>
      <c r="X13" s="464"/>
      <c r="Y13" s="464"/>
      <c r="Z13" s="464"/>
      <c r="AA13" s="464"/>
      <c r="AB13" s="454"/>
      <c r="AC13" s="498">
        <v>79</v>
      </c>
      <c r="AD13" s="499"/>
      <c r="AE13" s="499"/>
      <c r="AF13" s="499"/>
      <c r="AG13" s="541"/>
      <c r="AH13" s="498">
        <v>72</v>
      </c>
      <c r="AI13" s="499"/>
      <c r="AJ13" s="499"/>
      <c r="AK13" s="499"/>
      <c r="AL13" s="500"/>
      <c r="AM13" s="476" t="s">
        <v>142</v>
      </c>
      <c r="AN13" s="477"/>
      <c r="AO13" s="477"/>
      <c r="AP13" s="477"/>
      <c r="AQ13" s="477"/>
      <c r="AR13" s="477"/>
      <c r="AS13" s="477"/>
      <c r="AT13" s="478"/>
      <c r="AU13" s="479" t="s">
        <v>143</v>
      </c>
      <c r="AV13" s="480"/>
      <c r="AW13" s="480"/>
      <c r="AX13" s="480"/>
      <c r="AY13" s="481" t="s">
        <v>144</v>
      </c>
      <c r="AZ13" s="482"/>
      <c r="BA13" s="482"/>
      <c r="BB13" s="482"/>
      <c r="BC13" s="482"/>
      <c r="BD13" s="482"/>
      <c r="BE13" s="482"/>
      <c r="BF13" s="482"/>
      <c r="BG13" s="482"/>
      <c r="BH13" s="482"/>
      <c r="BI13" s="482"/>
      <c r="BJ13" s="482"/>
      <c r="BK13" s="482"/>
      <c r="BL13" s="482"/>
      <c r="BM13" s="483"/>
      <c r="BN13" s="447">
        <v>111776</v>
      </c>
      <c r="BO13" s="448"/>
      <c r="BP13" s="448"/>
      <c r="BQ13" s="448"/>
      <c r="BR13" s="448"/>
      <c r="BS13" s="448"/>
      <c r="BT13" s="448"/>
      <c r="BU13" s="449"/>
      <c r="BV13" s="447">
        <v>-12788</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4.9000000000000004</v>
      </c>
      <c r="CU13" s="445"/>
      <c r="CV13" s="445"/>
      <c r="CW13" s="445"/>
      <c r="CX13" s="445"/>
      <c r="CY13" s="445"/>
      <c r="CZ13" s="445"/>
      <c r="DA13" s="446"/>
      <c r="DB13" s="444">
        <v>4.7</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146</v>
      </c>
      <c r="M14" s="529"/>
      <c r="N14" s="529"/>
      <c r="O14" s="529"/>
      <c r="P14" s="529"/>
      <c r="Q14" s="530"/>
      <c r="R14" s="531">
        <v>8881</v>
      </c>
      <c r="S14" s="532"/>
      <c r="T14" s="532"/>
      <c r="U14" s="532"/>
      <c r="V14" s="533"/>
      <c r="W14" s="437"/>
      <c r="X14" s="438"/>
      <c r="Y14" s="438"/>
      <c r="Z14" s="438"/>
      <c r="AA14" s="438"/>
      <c r="AB14" s="427"/>
      <c r="AC14" s="534">
        <v>2.4</v>
      </c>
      <c r="AD14" s="535"/>
      <c r="AE14" s="535"/>
      <c r="AF14" s="535"/>
      <c r="AG14" s="536"/>
      <c r="AH14" s="534">
        <v>2.1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t="s">
        <v>139</v>
      </c>
      <c r="CU14" s="546"/>
      <c r="CV14" s="546"/>
      <c r="CW14" s="546"/>
      <c r="CX14" s="546"/>
      <c r="CY14" s="546"/>
      <c r="CZ14" s="546"/>
      <c r="DA14" s="547"/>
      <c r="DB14" s="545" t="s">
        <v>139</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140</v>
      </c>
      <c r="N15" s="539"/>
      <c r="O15" s="539"/>
      <c r="P15" s="539"/>
      <c r="Q15" s="540"/>
      <c r="R15" s="531">
        <v>8831</v>
      </c>
      <c r="S15" s="532"/>
      <c r="T15" s="532"/>
      <c r="U15" s="532"/>
      <c r="V15" s="533"/>
      <c r="W15" s="463" t="s">
        <v>148</v>
      </c>
      <c r="X15" s="464"/>
      <c r="Y15" s="464"/>
      <c r="Z15" s="464"/>
      <c r="AA15" s="464"/>
      <c r="AB15" s="454"/>
      <c r="AC15" s="498">
        <v>917</v>
      </c>
      <c r="AD15" s="499"/>
      <c r="AE15" s="499"/>
      <c r="AF15" s="499"/>
      <c r="AG15" s="541"/>
      <c r="AH15" s="498">
        <v>919</v>
      </c>
      <c r="AI15" s="499"/>
      <c r="AJ15" s="499"/>
      <c r="AK15" s="499"/>
      <c r="AL15" s="500"/>
      <c r="AM15" s="476"/>
      <c r="AN15" s="477"/>
      <c r="AO15" s="477"/>
      <c r="AP15" s="477"/>
      <c r="AQ15" s="477"/>
      <c r="AR15" s="477"/>
      <c r="AS15" s="477"/>
      <c r="AT15" s="478"/>
      <c r="AU15" s="479"/>
      <c r="AV15" s="480"/>
      <c r="AW15" s="480"/>
      <c r="AX15" s="480"/>
      <c r="AY15" s="407" t="s">
        <v>149</v>
      </c>
      <c r="AZ15" s="408"/>
      <c r="BA15" s="408"/>
      <c r="BB15" s="408"/>
      <c r="BC15" s="408"/>
      <c r="BD15" s="408"/>
      <c r="BE15" s="408"/>
      <c r="BF15" s="408"/>
      <c r="BG15" s="408"/>
      <c r="BH15" s="408"/>
      <c r="BI15" s="408"/>
      <c r="BJ15" s="408"/>
      <c r="BK15" s="408"/>
      <c r="BL15" s="408"/>
      <c r="BM15" s="409"/>
      <c r="BN15" s="410">
        <v>603092</v>
      </c>
      <c r="BO15" s="411"/>
      <c r="BP15" s="411"/>
      <c r="BQ15" s="411"/>
      <c r="BR15" s="411"/>
      <c r="BS15" s="411"/>
      <c r="BT15" s="411"/>
      <c r="BU15" s="412"/>
      <c r="BV15" s="410">
        <v>622000</v>
      </c>
      <c r="BW15" s="411"/>
      <c r="BX15" s="411"/>
      <c r="BY15" s="411"/>
      <c r="BZ15" s="411"/>
      <c r="CA15" s="411"/>
      <c r="CB15" s="411"/>
      <c r="CC15" s="412"/>
      <c r="CD15" s="548" t="s">
        <v>150</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151</v>
      </c>
      <c r="M16" s="551"/>
      <c r="N16" s="551"/>
      <c r="O16" s="551"/>
      <c r="P16" s="551"/>
      <c r="Q16" s="552"/>
      <c r="R16" s="553" t="s">
        <v>152</v>
      </c>
      <c r="S16" s="554"/>
      <c r="T16" s="554"/>
      <c r="U16" s="554"/>
      <c r="V16" s="555"/>
      <c r="W16" s="437"/>
      <c r="X16" s="438"/>
      <c r="Y16" s="438"/>
      <c r="Z16" s="438"/>
      <c r="AA16" s="438"/>
      <c r="AB16" s="427"/>
      <c r="AC16" s="534">
        <v>27.6</v>
      </c>
      <c r="AD16" s="535"/>
      <c r="AE16" s="535"/>
      <c r="AF16" s="535"/>
      <c r="AG16" s="536"/>
      <c r="AH16" s="534">
        <v>27</v>
      </c>
      <c r="AI16" s="535"/>
      <c r="AJ16" s="535"/>
      <c r="AK16" s="535"/>
      <c r="AL16" s="537"/>
      <c r="AM16" s="476"/>
      <c r="AN16" s="477"/>
      <c r="AO16" s="477"/>
      <c r="AP16" s="477"/>
      <c r="AQ16" s="477"/>
      <c r="AR16" s="477"/>
      <c r="AS16" s="477"/>
      <c r="AT16" s="478"/>
      <c r="AU16" s="479"/>
      <c r="AV16" s="480"/>
      <c r="AW16" s="480"/>
      <c r="AX16" s="480"/>
      <c r="AY16" s="481" t="s">
        <v>153</v>
      </c>
      <c r="AZ16" s="482"/>
      <c r="BA16" s="482"/>
      <c r="BB16" s="482"/>
      <c r="BC16" s="482"/>
      <c r="BD16" s="482"/>
      <c r="BE16" s="482"/>
      <c r="BF16" s="482"/>
      <c r="BG16" s="482"/>
      <c r="BH16" s="482"/>
      <c r="BI16" s="482"/>
      <c r="BJ16" s="482"/>
      <c r="BK16" s="482"/>
      <c r="BL16" s="482"/>
      <c r="BM16" s="483"/>
      <c r="BN16" s="447">
        <v>2730219</v>
      </c>
      <c r="BO16" s="448"/>
      <c r="BP16" s="448"/>
      <c r="BQ16" s="448"/>
      <c r="BR16" s="448"/>
      <c r="BS16" s="448"/>
      <c r="BT16" s="448"/>
      <c r="BU16" s="449"/>
      <c r="BV16" s="447">
        <v>2600351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154</v>
      </c>
      <c r="N17" s="559"/>
      <c r="O17" s="559"/>
      <c r="P17" s="559"/>
      <c r="Q17" s="560"/>
      <c r="R17" s="553" t="s">
        <v>155</v>
      </c>
      <c r="S17" s="554"/>
      <c r="T17" s="554"/>
      <c r="U17" s="554"/>
      <c r="V17" s="555"/>
      <c r="W17" s="463" t="s">
        <v>156</v>
      </c>
      <c r="X17" s="464"/>
      <c r="Y17" s="464"/>
      <c r="Z17" s="464"/>
      <c r="AA17" s="464"/>
      <c r="AB17" s="454"/>
      <c r="AC17" s="498">
        <v>2327</v>
      </c>
      <c r="AD17" s="499"/>
      <c r="AE17" s="499"/>
      <c r="AF17" s="499"/>
      <c r="AG17" s="541"/>
      <c r="AH17" s="498">
        <v>2415</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739675</v>
      </c>
      <c r="BO17" s="448"/>
      <c r="BP17" s="448"/>
      <c r="BQ17" s="448"/>
      <c r="BR17" s="448"/>
      <c r="BS17" s="448"/>
      <c r="BT17" s="448"/>
      <c r="BU17" s="449"/>
      <c r="BV17" s="447">
        <v>763844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158</v>
      </c>
      <c r="C18" s="490"/>
      <c r="D18" s="490"/>
      <c r="E18" s="570"/>
      <c r="F18" s="570"/>
      <c r="G18" s="570"/>
      <c r="H18" s="570"/>
      <c r="I18" s="570"/>
      <c r="J18" s="570"/>
      <c r="K18" s="570"/>
      <c r="L18" s="571">
        <v>8.0399999999999991</v>
      </c>
      <c r="M18" s="571"/>
      <c r="N18" s="571"/>
      <c r="O18" s="571"/>
      <c r="P18" s="571"/>
      <c r="Q18" s="571"/>
      <c r="R18" s="572"/>
      <c r="S18" s="572"/>
      <c r="T18" s="572"/>
      <c r="U18" s="572"/>
      <c r="V18" s="573"/>
      <c r="W18" s="465"/>
      <c r="X18" s="466"/>
      <c r="Y18" s="466"/>
      <c r="Z18" s="466"/>
      <c r="AA18" s="466"/>
      <c r="AB18" s="457"/>
      <c r="AC18" s="574">
        <v>70</v>
      </c>
      <c r="AD18" s="575"/>
      <c r="AE18" s="575"/>
      <c r="AF18" s="575"/>
      <c r="AG18" s="576"/>
      <c r="AH18" s="574">
        <v>70.900000000000006</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2819561</v>
      </c>
      <c r="BO18" s="448"/>
      <c r="BP18" s="448"/>
      <c r="BQ18" s="448"/>
      <c r="BR18" s="448"/>
      <c r="BS18" s="448"/>
      <c r="BT18" s="448"/>
      <c r="BU18" s="449"/>
      <c r="BV18" s="447">
        <v>2752648</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160</v>
      </c>
      <c r="C19" s="490"/>
      <c r="D19" s="490"/>
      <c r="E19" s="570"/>
      <c r="F19" s="570"/>
      <c r="G19" s="570"/>
      <c r="H19" s="570"/>
      <c r="I19" s="570"/>
      <c r="J19" s="570"/>
      <c r="K19" s="570"/>
      <c r="L19" s="578">
        <v>1046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4065695</v>
      </c>
      <c r="BO19" s="448"/>
      <c r="BP19" s="448"/>
      <c r="BQ19" s="448"/>
      <c r="BR19" s="448"/>
      <c r="BS19" s="448"/>
      <c r="BT19" s="448"/>
      <c r="BU19" s="449"/>
      <c r="BV19" s="447">
        <v>3692546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162</v>
      </c>
      <c r="C20" s="490"/>
      <c r="D20" s="490"/>
      <c r="E20" s="570"/>
      <c r="F20" s="570"/>
      <c r="G20" s="570"/>
      <c r="H20" s="570"/>
      <c r="I20" s="570"/>
      <c r="J20" s="570"/>
      <c r="K20" s="570"/>
      <c r="L20" s="578">
        <v>3656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6219596</v>
      </c>
      <c r="BO22" s="411"/>
      <c r="BP22" s="411"/>
      <c r="BQ22" s="411"/>
      <c r="BR22" s="411"/>
      <c r="BS22" s="411"/>
      <c r="BT22" s="411"/>
      <c r="BU22" s="412"/>
      <c r="BV22" s="410">
        <v>5106130</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5291664</v>
      </c>
      <c r="BO23" s="448"/>
      <c r="BP23" s="448"/>
      <c r="BQ23" s="448"/>
      <c r="BR23" s="448"/>
      <c r="BS23" s="448"/>
      <c r="BT23" s="448"/>
      <c r="BU23" s="449"/>
      <c r="BV23" s="447">
        <v>4010472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172</v>
      </c>
      <c r="F24" s="477"/>
      <c r="G24" s="477"/>
      <c r="H24" s="477"/>
      <c r="I24" s="477"/>
      <c r="J24" s="477"/>
      <c r="K24" s="478"/>
      <c r="L24" s="498">
        <v>1</v>
      </c>
      <c r="M24" s="499"/>
      <c r="N24" s="499"/>
      <c r="O24" s="499"/>
      <c r="P24" s="541"/>
      <c r="Q24" s="498">
        <v>7370</v>
      </c>
      <c r="R24" s="499"/>
      <c r="S24" s="499"/>
      <c r="T24" s="499"/>
      <c r="U24" s="499"/>
      <c r="V24" s="541"/>
      <c r="W24" s="593"/>
      <c r="X24" s="594"/>
      <c r="Y24" s="595"/>
      <c r="Z24" s="497" t="s">
        <v>173</v>
      </c>
      <c r="AA24" s="477"/>
      <c r="AB24" s="477"/>
      <c r="AC24" s="477"/>
      <c r="AD24" s="477"/>
      <c r="AE24" s="477"/>
      <c r="AF24" s="477"/>
      <c r="AG24" s="478"/>
      <c r="AH24" s="498">
        <v>116</v>
      </c>
      <c r="AI24" s="499"/>
      <c r="AJ24" s="499"/>
      <c r="AK24" s="499"/>
      <c r="AL24" s="541"/>
      <c r="AM24" s="498">
        <v>320160</v>
      </c>
      <c r="AN24" s="499"/>
      <c r="AO24" s="499"/>
      <c r="AP24" s="499"/>
      <c r="AQ24" s="499"/>
      <c r="AR24" s="541"/>
      <c r="AS24" s="498">
        <v>2760</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4667981</v>
      </c>
      <c r="BO24" s="448"/>
      <c r="BP24" s="448"/>
      <c r="BQ24" s="448"/>
      <c r="BR24" s="448"/>
      <c r="BS24" s="448"/>
      <c r="BT24" s="448"/>
      <c r="BU24" s="449"/>
      <c r="BV24" s="447">
        <v>3422634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175</v>
      </c>
      <c r="F25" s="477"/>
      <c r="G25" s="477"/>
      <c r="H25" s="477"/>
      <c r="I25" s="477"/>
      <c r="J25" s="477"/>
      <c r="K25" s="478"/>
      <c r="L25" s="498">
        <v>1</v>
      </c>
      <c r="M25" s="499"/>
      <c r="N25" s="499"/>
      <c r="O25" s="499"/>
      <c r="P25" s="541"/>
      <c r="Q25" s="498">
        <v>5900</v>
      </c>
      <c r="R25" s="499"/>
      <c r="S25" s="499"/>
      <c r="T25" s="499"/>
      <c r="U25" s="499"/>
      <c r="V25" s="541"/>
      <c r="W25" s="593"/>
      <c r="X25" s="594"/>
      <c r="Y25" s="595"/>
      <c r="Z25" s="497" t="s">
        <v>176</v>
      </c>
      <c r="AA25" s="477"/>
      <c r="AB25" s="477"/>
      <c r="AC25" s="477"/>
      <c r="AD25" s="477"/>
      <c r="AE25" s="477"/>
      <c r="AF25" s="477"/>
      <c r="AG25" s="478"/>
      <c r="AH25" s="498" t="s">
        <v>177</v>
      </c>
      <c r="AI25" s="499"/>
      <c r="AJ25" s="499"/>
      <c r="AK25" s="499"/>
      <c r="AL25" s="541"/>
      <c r="AM25" s="498" t="s">
        <v>139</v>
      </c>
      <c r="AN25" s="499"/>
      <c r="AO25" s="499"/>
      <c r="AP25" s="499"/>
      <c r="AQ25" s="499"/>
      <c r="AR25" s="541"/>
      <c r="AS25" s="498" t="s">
        <v>177</v>
      </c>
      <c r="AT25" s="499"/>
      <c r="AU25" s="499"/>
      <c r="AV25" s="499"/>
      <c r="AW25" s="499"/>
      <c r="AX25" s="500"/>
      <c r="AY25" s="407" t="s">
        <v>178</v>
      </c>
      <c r="AZ25" s="408"/>
      <c r="BA25" s="408"/>
      <c r="BB25" s="408"/>
      <c r="BC25" s="408"/>
      <c r="BD25" s="408"/>
      <c r="BE25" s="408"/>
      <c r="BF25" s="408"/>
      <c r="BG25" s="408"/>
      <c r="BH25" s="408"/>
      <c r="BI25" s="408"/>
      <c r="BJ25" s="408"/>
      <c r="BK25" s="408"/>
      <c r="BL25" s="408"/>
      <c r="BM25" s="409"/>
      <c r="BN25" s="410">
        <v>10423</v>
      </c>
      <c r="BO25" s="411"/>
      <c r="BP25" s="411"/>
      <c r="BQ25" s="411"/>
      <c r="BR25" s="411"/>
      <c r="BS25" s="411"/>
      <c r="BT25" s="411"/>
      <c r="BU25" s="412"/>
      <c r="BV25" s="410">
        <v>15656</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179</v>
      </c>
      <c r="F26" s="477"/>
      <c r="G26" s="477"/>
      <c r="H26" s="477"/>
      <c r="I26" s="477"/>
      <c r="J26" s="477"/>
      <c r="K26" s="478"/>
      <c r="L26" s="498">
        <v>1</v>
      </c>
      <c r="M26" s="499"/>
      <c r="N26" s="499"/>
      <c r="O26" s="499"/>
      <c r="P26" s="541"/>
      <c r="Q26" s="498">
        <v>5460</v>
      </c>
      <c r="R26" s="499"/>
      <c r="S26" s="499"/>
      <c r="T26" s="499"/>
      <c r="U26" s="499"/>
      <c r="V26" s="541"/>
      <c r="W26" s="593"/>
      <c r="X26" s="594"/>
      <c r="Y26" s="595"/>
      <c r="Z26" s="497" t="s">
        <v>180</v>
      </c>
      <c r="AA26" s="599"/>
      <c r="AB26" s="599"/>
      <c r="AC26" s="599"/>
      <c r="AD26" s="599"/>
      <c r="AE26" s="599"/>
      <c r="AF26" s="599"/>
      <c r="AG26" s="600"/>
      <c r="AH26" s="498">
        <v>1</v>
      </c>
      <c r="AI26" s="499"/>
      <c r="AJ26" s="499"/>
      <c r="AK26" s="499"/>
      <c r="AL26" s="541"/>
      <c r="AM26" s="498" t="s">
        <v>181</v>
      </c>
      <c r="AN26" s="499"/>
      <c r="AO26" s="499"/>
      <c r="AP26" s="499"/>
      <c r="AQ26" s="499"/>
      <c r="AR26" s="541"/>
      <c r="AS26" s="498" t="s">
        <v>182</v>
      </c>
      <c r="AT26" s="499"/>
      <c r="AU26" s="499"/>
      <c r="AV26" s="499"/>
      <c r="AW26" s="499"/>
      <c r="AX26" s="500"/>
      <c r="AY26" s="450" t="s">
        <v>183</v>
      </c>
      <c r="AZ26" s="451"/>
      <c r="BA26" s="451"/>
      <c r="BB26" s="451"/>
      <c r="BC26" s="451"/>
      <c r="BD26" s="451"/>
      <c r="BE26" s="451"/>
      <c r="BF26" s="451"/>
      <c r="BG26" s="451"/>
      <c r="BH26" s="451"/>
      <c r="BI26" s="451"/>
      <c r="BJ26" s="451"/>
      <c r="BK26" s="451"/>
      <c r="BL26" s="451"/>
      <c r="BM26" s="452"/>
      <c r="BN26" s="447" t="s">
        <v>139</v>
      </c>
      <c r="BO26" s="448"/>
      <c r="BP26" s="448"/>
      <c r="BQ26" s="448"/>
      <c r="BR26" s="448"/>
      <c r="BS26" s="448"/>
      <c r="BT26" s="448"/>
      <c r="BU26" s="449"/>
      <c r="BV26" s="447" t="s">
        <v>177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184</v>
      </c>
      <c r="F27" s="477"/>
      <c r="G27" s="477"/>
      <c r="H27" s="477"/>
      <c r="I27" s="477"/>
      <c r="J27" s="477"/>
      <c r="K27" s="478"/>
      <c r="L27" s="498">
        <v>1</v>
      </c>
      <c r="M27" s="499"/>
      <c r="N27" s="499"/>
      <c r="O27" s="499"/>
      <c r="P27" s="541"/>
      <c r="Q27" s="498">
        <v>2980</v>
      </c>
      <c r="R27" s="499"/>
      <c r="S27" s="499"/>
      <c r="T27" s="499"/>
      <c r="U27" s="499"/>
      <c r="V27" s="541"/>
      <c r="W27" s="593"/>
      <c r="X27" s="594"/>
      <c r="Y27" s="595"/>
      <c r="Z27" s="497" t="s">
        <v>185</v>
      </c>
      <c r="AA27" s="477"/>
      <c r="AB27" s="477"/>
      <c r="AC27" s="477"/>
      <c r="AD27" s="477"/>
      <c r="AE27" s="477"/>
      <c r="AF27" s="477"/>
      <c r="AG27" s="478"/>
      <c r="AH27" s="498" t="s">
        <v>177</v>
      </c>
      <c r="AI27" s="499"/>
      <c r="AJ27" s="499"/>
      <c r="AK27" s="499"/>
      <c r="AL27" s="541"/>
      <c r="AM27" s="498" t="s">
        <v>177</v>
      </c>
      <c r="AN27" s="499"/>
      <c r="AO27" s="499"/>
      <c r="AP27" s="499"/>
      <c r="AQ27" s="499"/>
      <c r="AR27" s="541"/>
      <c r="AS27" s="498" t="s">
        <v>177</v>
      </c>
      <c r="AT27" s="499"/>
      <c r="AU27" s="499"/>
      <c r="AV27" s="499"/>
      <c r="AW27" s="499"/>
      <c r="AX27" s="500"/>
      <c r="AY27" s="542" t="s">
        <v>186</v>
      </c>
      <c r="AZ27" s="543"/>
      <c r="BA27" s="543"/>
      <c r="BB27" s="543"/>
      <c r="BC27" s="543"/>
      <c r="BD27" s="543"/>
      <c r="BE27" s="543"/>
      <c r="BF27" s="543"/>
      <c r="BG27" s="543"/>
      <c r="BH27" s="543"/>
      <c r="BI27" s="543"/>
      <c r="BJ27" s="543"/>
      <c r="BK27" s="543"/>
      <c r="BL27" s="543"/>
      <c r="BM27" s="544"/>
      <c r="BN27" s="566" t="s">
        <v>177</v>
      </c>
      <c r="BO27" s="567"/>
      <c r="BP27" s="567"/>
      <c r="BQ27" s="567"/>
      <c r="BR27" s="567"/>
      <c r="BS27" s="567"/>
      <c r="BT27" s="567"/>
      <c r="BU27" s="568"/>
      <c r="BV27" s="566" t="s">
        <v>177</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187</v>
      </c>
      <c r="F28" s="477"/>
      <c r="G28" s="477"/>
      <c r="H28" s="477"/>
      <c r="I28" s="477"/>
      <c r="J28" s="477"/>
      <c r="K28" s="478"/>
      <c r="L28" s="498">
        <v>1</v>
      </c>
      <c r="M28" s="499"/>
      <c r="N28" s="499"/>
      <c r="O28" s="499"/>
      <c r="P28" s="541"/>
      <c r="Q28" s="498">
        <v>2600</v>
      </c>
      <c r="R28" s="499"/>
      <c r="S28" s="499"/>
      <c r="T28" s="499"/>
      <c r="U28" s="499"/>
      <c r="V28" s="541"/>
      <c r="W28" s="593"/>
      <c r="X28" s="594"/>
      <c r="Y28" s="595"/>
      <c r="Z28" s="497" t="s">
        <v>188</v>
      </c>
      <c r="AA28" s="477"/>
      <c r="AB28" s="477"/>
      <c r="AC28" s="477"/>
      <c r="AD28" s="477"/>
      <c r="AE28" s="477"/>
      <c r="AF28" s="477"/>
      <c r="AG28" s="478"/>
      <c r="AH28" s="498" t="s">
        <v>177</v>
      </c>
      <c r="AI28" s="499"/>
      <c r="AJ28" s="499"/>
      <c r="AK28" s="499"/>
      <c r="AL28" s="541"/>
      <c r="AM28" s="498" t="s">
        <v>177</v>
      </c>
      <c r="AN28" s="499"/>
      <c r="AO28" s="499"/>
      <c r="AP28" s="499"/>
      <c r="AQ28" s="499"/>
      <c r="AR28" s="541"/>
      <c r="AS28" s="498" t="s">
        <v>177</v>
      </c>
      <c r="AT28" s="499"/>
      <c r="AU28" s="499"/>
      <c r="AV28" s="499"/>
      <c r="AW28" s="499"/>
      <c r="AX28" s="500"/>
      <c r="AY28" s="601" t="s">
        <v>189</v>
      </c>
      <c r="AZ28" s="602"/>
      <c r="BA28" s="602"/>
      <c r="BB28" s="603"/>
      <c r="BC28" s="407" t="s">
        <v>48</v>
      </c>
      <c r="BD28" s="408"/>
      <c r="BE28" s="408"/>
      <c r="BF28" s="408"/>
      <c r="BG28" s="408"/>
      <c r="BH28" s="408"/>
      <c r="BI28" s="408"/>
      <c r="BJ28" s="408"/>
      <c r="BK28" s="408"/>
      <c r="BL28" s="408"/>
      <c r="BM28" s="409"/>
      <c r="BN28" s="410">
        <v>1395713</v>
      </c>
      <c r="BO28" s="411"/>
      <c r="BP28" s="411"/>
      <c r="BQ28" s="411"/>
      <c r="BR28" s="411"/>
      <c r="BS28" s="411"/>
      <c r="BT28" s="411"/>
      <c r="BU28" s="412"/>
      <c r="BV28" s="410">
        <v>1381783</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190</v>
      </c>
      <c r="F29" s="477"/>
      <c r="G29" s="477"/>
      <c r="H29" s="477"/>
      <c r="I29" s="477"/>
      <c r="J29" s="477"/>
      <c r="K29" s="478"/>
      <c r="L29" s="498">
        <v>10</v>
      </c>
      <c r="M29" s="499"/>
      <c r="N29" s="499"/>
      <c r="O29" s="499"/>
      <c r="P29" s="541"/>
      <c r="Q29" s="498">
        <v>2410</v>
      </c>
      <c r="R29" s="499"/>
      <c r="S29" s="499"/>
      <c r="T29" s="499"/>
      <c r="U29" s="499"/>
      <c r="V29" s="541"/>
      <c r="W29" s="596"/>
      <c r="X29" s="597"/>
      <c r="Y29" s="598"/>
      <c r="Z29" s="497" t="s">
        <v>191</v>
      </c>
      <c r="AA29" s="477"/>
      <c r="AB29" s="477"/>
      <c r="AC29" s="477"/>
      <c r="AD29" s="477"/>
      <c r="AE29" s="477"/>
      <c r="AF29" s="477"/>
      <c r="AG29" s="478"/>
      <c r="AH29" s="498">
        <v>116</v>
      </c>
      <c r="AI29" s="499"/>
      <c r="AJ29" s="499"/>
      <c r="AK29" s="499"/>
      <c r="AL29" s="541"/>
      <c r="AM29" s="498">
        <v>320160</v>
      </c>
      <c r="AN29" s="499"/>
      <c r="AO29" s="499"/>
      <c r="AP29" s="499"/>
      <c r="AQ29" s="499"/>
      <c r="AR29" s="541"/>
      <c r="AS29" s="498">
        <v>2760</v>
      </c>
      <c r="AT29" s="499"/>
      <c r="AU29" s="499"/>
      <c r="AV29" s="499"/>
      <c r="AW29" s="499"/>
      <c r="AX29" s="500"/>
      <c r="AY29" s="604"/>
      <c r="AZ29" s="605"/>
      <c r="BA29" s="605"/>
      <c r="BB29" s="606"/>
      <c r="BC29" s="481" t="s">
        <v>192</v>
      </c>
      <c r="BD29" s="482"/>
      <c r="BE29" s="482"/>
      <c r="BF29" s="482"/>
      <c r="BG29" s="482"/>
      <c r="BH29" s="482"/>
      <c r="BI29" s="482"/>
      <c r="BJ29" s="482"/>
      <c r="BK29" s="482"/>
      <c r="BL29" s="482"/>
      <c r="BM29" s="483"/>
      <c r="BN29" s="447">
        <v>1439993</v>
      </c>
      <c r="BO29" s="448"/>
      <c r="BP29" s="448"/>
      <c r="BQ29" s="448"/>
      <c r="BR29" s="448"/>
      <c r="BS29" s="448"/>
      <c r="BT29" s="448"/>
      <c r="BU29" s="449"/>
      <c r="BV29" s="447">
        <v>1285752</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193</v>
      </c>
      <c r="X30" s="615"/>
      <c r="Y30" s="615"/>
      <c r="Z30" s="615"/>
      <c r="AA30" s="615"/>
      <c r="AB30" s="615"/>
      <c r="AC30" s="615"/>
      <c r="AD30" s="615"/>
      <c r="AE30" s="615"/>
      <c r="AF30" s="615"/>
      <c r="AG30" s="616"/>
      <c r="AH30" s="574">
        <v>99</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2857038</v>
      </c>
      <c r="BO30" s="567"/>
      <c r="BP30" s="567"/>
      <c r="BQ30" s="567"/>
      <c r="BR30" s="567"/>
      <c r="BS30" s="567"/>
      <c r="BT30" s="567"/>
      <c r="BU30" s="568"/>
      <c r="BV30" s="566">
        <v>3068244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194</v>
      </c>
      <c r="D32" s="610"/>
      <c r="E32" s="610"/>
      <c r="F32" s="610"/>
      <c r="G32" s="610"/>
      <c r="H32" s="610"/>
      <c r="I32" s="610"/>
      <c r="J32" s="610"/>
      <c r="K32" s="610"/>
      <c r="L32" s="610"/>
      <c r="M32" s="610"/>
      <c r="N32" s="610"/>
      <c r="O32" s="610"/>
      <c r="P32" s="610"/>
      <c r="Q32" s="610"/>
      <c r="R32" s="610"/>
      <c r="S32" s="610"/>
      <c r="U32" s="451" t="s">
        <v>195</v>
      </c>
      <c r="V32" s="451"/>
      <c r="W32" s="451"/>
      <c r="X32" s="451"/>
      <c r="Y32" s="451"/>
      <c r="Z32" s="451"/>
      <c r="AA32" s="451"/>
      <c r="AB32" s="451"/>
      <c r="AC32" s="451"/>
      <c r="AD32" s="451"/>
      <c r="AE32" s="451"/>
      <c r="AF32" s="451"/>
      <c r="AG32" s="451"/>
      <c r="AH32" s="451"/>
      <c r="AI32" s="451"/>
      <c r="AJ32" s="451"/>
      <c r="AK32" s="451"/>
      <c r="AM32" s="451" t="s">
        <v>196</v>
      </c>
      <c r="AN32" s="451"/>
      <c r="AO32" s="451"/>
      <c r="AP32" s="451"/>
      <c r="AQ32" s="451"/>
      <c r="AR32" s="451"/>
      <c r="AS32" s="451"/>
      <c r="AT32" s="451"/>
      <c r="AU32" s="451"/>
      <c r="AV32" s="451"/>
      <c r="AW32" s="451"/>
      <c r="AX32" s="451"/>
      <c r="AY32" s="451"/>
      <c r="AZ32" s="451"/>
      <c r="BA32" s="451"/>
      <c r="BB32" s="451"/>
      <c r="BC32" s="451"/>
      <c r="BE32" s="451" t="s">
        <v>197</v>
      </c>
      <c r="BF32" s="451"/>
      <c r="BG32" s="451"/>
      <c r="BH32" s="451"/>
      <c r="BI32" s="451"/>
      <c r="BJ32" s="451"/>
      <c r="BK32" s="451"/>
      <c r="BL32" s="451"/>
      <c r="BM32" s="451"/>
      <c r="BN32" s="451"/>
      <c r="BO32" s="451"/>
      <c r="BP32" s="451"/>
      <c r="BQ32" s="451"/>
      <c r="BR32" s="451"/>
      <c r="BS32" s="451"/>
      <c r="BT32" s="451"/>
      <c r="BU32" s="451"/>
      <c r="BW32" s="451" t="s">
        <v>198</v>
      </c>
      <c r="BX32" s="451"/>
      <c r="BY32" s="451"/>
      <c r="BZ32" s="451"/>
      <c r="CA32" s="451"/>
      <c r="CB32" s="451"/>
      <c r="CC32" s="451"/>
      <c r="CD32" s="451"/>
      <c r="CE32" s="451"/>
      <c r="CF32" s="451"/>
      <c r="CG32" s="451"/>
      <c r="CH32" s="451"/>
      <c r="CI32" s="451"/>
      <c r="CJ32" s="451"/>
      <c r="CK32" s="451"/>
      <c r="CL32" s="451"/>
      <c r="CM32" s="451"/>
      <c r="CO32" s="451" t="s">
        <v>199</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200</v>
      </c>
      <c r="D33" s="471"/>
      <c r="E33" s="436" t="s">
        <v>201</v>
      </c>
      <c r="F33" s="436"/>
      <c r="G33" s="436"/>
      <c r="H33" s="436"/>
      <c r="I33" s="436"/>
      <c r="J33" s="436"/>
      <c r="K33" s="436"/>
      <c r="L33" s="436"/>
      <c r="M33" s="436"/>
      <c r="N33" s="436"/>
      <c r="O33" s="436"/>
      <c r="P33" s="436"/>
      <c r="Q33" s="436"/>
      <c r="R33" s="436"/>
      <c r="S33" s="436"/>
      <c r="T33" s="203"/>
      <c r="U33" s="471" t="s">
        <v>200</v>
      </c>
      <c r="V33" s="471"/>
      <c r="W33" s="436" t="s">
        <v>201</v>
      </c>
      <c r="X33" s="436"/>
      <c r="Y33" s="436"/>
      <c r="Z33" s="436"/>
      <c r="AA33" s="436"/>
      <c r="AB33" s="436"/>
      <c r="AC33" s="436"/>
      <c r="AD33" s="436"/>
      <c r="AE33" s="436"/>
      <c r="AF33" s="436"/>
      <c r="AG33" s="436"/>
      <c r="AH33" s="436"/>
      <c r="AI33" s="436"/>
      <c r="AJ33" s="436"/>
      <c r="AK33" s="436"/>
      <c r="AL33" s="203"/>
      <c r="AM33" s="471" t="s">
        <v>200</v>
      </c>
      <c r="AN33" s="471"/>
      <c r="AO33" s="436" t="s">
        <v>201</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205</v>
      </c>
      <c r="CP33" s="471"/>
      <c r="CQ33" s="436" t="s">
        <v>206</v>
      </c>
      <c r="CR33" s="436"/>
      <c r="CS33" s="436"/>
      <c r="CT33" s="436"/>
      <c r="CU33" s="436"/>
      <c r="CV33" s="436"/>
      <c r="CW33" s="436"/>
      <c r="CX33" s="436"/>
      <c r="CY33" s="436"/>
      <c r="CZ33" s="436"/>
      <c r="DA33" s="436"/>
      <c r="DB33" s="436"/>
      <c r="DC33" s="436"/>
      <c r="DD33" s="436"/>
      <c r="DE33" s="436"/>
      <c r="DF33" s="203"/>
      <c r="DG33" s="636" t="s">
        <v>207</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4</v>
      </c>
      <c r="V34" s="637"/>
      <c r="W34" s="638" t="str">
        <f>IF('各会計、関係団体の財政状況及び健全化判断比率'!B28="","",'各会計、関係団体の財政状況及び健全化判断比率'!B28)</f>
        <v>国民健康保険事業勘定特別会計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IF('各会計、関係団体の財政状況及び健全化判断比率'!B30="","",'各会計、関係団体の財政状況及び健全化判断比率'!B30)</f>
        <v>町立緑ヶ丘病院事業特別会計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福岡県市町村消防団員等公務災害補償組合（一般会計）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いとだ</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住宅新築資金等貸付事業特別会計</v>
      </c>
      <c r="F35" s="638"/>
      <c r="G35" s="638"/>
      <c r="H35" s="638"/>
      <c r="I35" s="638"/>
      <c r="J35" s="638"/>
      <c r="K35" s="638"/>
      <c r="L35" s="638"/>
      <c r="M35" s="638"/>
      <c r="N35" s="638"/>
      <c r="O35" s="638"/>
      <c r="P35" s="638"/>
      <c r="Q35" s="638"/>
      <c r="R35" s="638"/>
      <c r="S35" s="638"/>
      <c r="T35" s="178"/>
      <c r="U35" s="637">
        <f>IF(W35="","",U34+1)</f>
        <v>5</v>
      </c>
      <c r="V35" s="637"/>
      <c r="W35" s="638" t="str">
        <f>IF('各会計、関係団体の財政状況及び健全化判断比率'!B29="","",'各会計、関係団体の財政状況及び健全化判断比率'!B29)</f>
        <v>後期高齢者医療事業特別会計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福岡県市町村職員退職手当組合（一般会計）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f>IF(E36="","",C35+1)</f>
        <v>3</v>
      </c>
      <c r="D36" s="637"/>
      <c r="E36" s="638" t="str">
        <f>IF('各会計、関係団体の財政状況及び健全化判断比率'!B9="","",'各会計、関係団体の財政状況及び健全化判断比率'!B9)</f>
        <v>学校給食センター事業特別会計</v>
      </c>
      <c r="F36" s="638"/>
      <c r="G36" s="638"/>
      <c r="H36" s="638"/>
      <c r="I36" s="638"/>
      <c r="J36" s="638"/>
      <c r="K36" s="638"/>
      <c r="L36" s="638"/>
      <c r="M36" s="638"/>
      <c r="N36" s="638"/>
      <c r="O36" s="638"/>
      <c r="P36" s="638"/>
      <c r="Q36" s="638"/>
      <c r="R36" s="638"/>
      <c r="S36" s="638"/>
      <c r="T36" s="178"/>
      <c r="U36" s="637" t="str">
        <f t="shared" ref="U36:U43" si="4">IF(W36="","",U35+1)</f>
        <v/>
      </c>
      <c r="V36" s="637"/>
      <c r="W36" s="638"/>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福岡県市町村職員退職手当組合（基金特別会計）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福岡県自治会館管理組合（一般会計）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福岡県田川地区消防組合（一般会計）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田川郡東部環境衛生施設組合（一般会計）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田川地区斎場組合（一般会計）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福岡県自治振興組合（一般会計）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福岡県自治振興組合（公文書館事業特別会計）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16</v>
      </c>
      <c r="BX43" s="637"/>
      <c r="BY43" s="638" t="str">
        <f>IF('各会計、関係団体の財政状況及び健全化判断比率'!B77="","",'各会計、関係団体の財政状況及び健全化判断比率'!B77)</f>
        <v>福岡県介護保険広域連合（一般会計）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208</v>
      </c>
      <c r="E46" s="640" t="s">
        <v>209</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210</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211</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212</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213</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214</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215</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613</v>
      </c>
    </row>
    <row r="54" spans="5:113"/>
    <row r="55" spans="5:113"/>
    <row r="56" spans="5:113"/>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216" t="s">
        <v>522</v>
      </c>
      <c r="D34" s="1216"/>
      <c r="E34" s="1217"/>
      <c r="F34" s="32">
        <v>11.86</v>
      </c>
      <c r="G34" s="33">
        <v>9.3000000000000007</v>
      </c>
      <c r="H34" s="33">
        <v>13.19</v>
      </c>
      <c r="I34" s="33">
        <v>12.46</v>
      </c>
      <c r="J34" s="34">
        <v>11.85</v>
      </c>
      <c r="K34" s="22"/>
      <c r="L34" s="22"/>
      <c r="M34" s="22"/>
      <c r="N34" s="22"/>
      <c r="O34" s="22"/>
      <c r="P34" s="22"/>
    </row>
    <row r="35" spans="1:16" ht="39" customHeight="1">
      <c r="A35" s="22"/>
      <c r="B35" s="35"/>
      <c r="C35" s="1210" t="s">
        <v>523</v>
      </c>
      <c r="D35" s="1211"/>
      <c r="E35" s="1212"/>
      <c r="F35" s="36">
        <v>2.5099999999999998</v>
      </c>
      <c r="G35" s="37">
        <v>1.34</v>
      </c>
      <c r="H35" s="37">
        <v>1.46</v>
      </c>
      <c r="I35" s="37">
        <v>1.89</v>
      </c>
      <c r="J35" s="38">
        <v>2.37</v>
      </c>
      <c r="K35" s="22"/>
      <c r="L35" s="22"/>
      <c r="M35" s="22"/>
      <c r="N35" s="22"/>
      <c r="O35" s="22"/>
      <c r="P35" s="22"/>
    </row>
    <row r="36" spans="1:16" ht="39" customHeight="1">
      <c r="A36" s="22"/>
      <c r="B36" s="35"/>
      <c r="C36" s="1210" t="s">
        <v>524</v>
      </c>
      <c r="D36" s="1211"/>
      <c r="E36" s="1212"/>
      <c r="F36" s="36" t="s">
        <v>525</v>
      </c>
      <c r="G36" s="37" t="s">
        <v>526</v>
      </c>
      <c r="H36" s="37" t="s">
        <v>527</v>
      </c>
      <c r="I36" s="37" t="s">
        <v>528</v>
      </c>
      <c r="J36" s="38">
        <v>0.67</v>
      </c>
      <c r="K36" s="22"/>
      <c r="L36" s="22"/>
      <c r="M36" s="22"/>
      <c r="N36" s="22"/>
      <c r="O36" s="22"/>
      <c r="P36" s="22"/>
    </row>
    <row r="37" spans="1:16" ht="39" customHeight="1">
      <c r="A37" s="22"/>
      <c r="B37" s="35"/>
      <c r="C37" s="1210" t="s">
        <v>529</v>
      </c>
      <c r="D37" s="1211"/>
      <c r="E37" s="1212"/>
      <c r="F37" s="36">
        <v>0.05</v>
      </c>
      <c r="G37" s="37">
        <v>0.04</v>
      </c>
      <c r="H37" s="37">
        <v>0.04</v>
      </c>
      <c r="I37" s="37">
        <v>0.04</v>
      </c>
      <c r="J37" s="38">
        <v>0.36</v>
      </c>
      <c r="K37" s="22"/>
      <c r="L37" s="22"/>
      <c r="M37" s="22"/>
      <c r="N37" s="22"/>
      <c r="O37" s="22"/>
      <c r="P37" s="22"/>
    </row>
    <row r="38" spans="1:16" ht="39" customHeight="1">
      <c r="A38" s="22"/>
      <c r="B38" s="35"/>
      <c r="C38" s="1210" t="s">
        <v>530</v>
      </c>
      <c r="D38" s="1211"/>
      <c r="E38" s="1212"/>
      <c r="F38" s="36">
        <v>0</v>
      </c>
      <c r="G38" s="37">
        <v>0</v>
      </c>
      <c r="H38" s="37">
        <v>0</v>
      </c>
      <c r="I38" s="37">
        <v>0</v>
      </c>
      <c r="J38" s="38">
        <v>0</v>
      </c>
      <c r="K38" s="22"/>
      <c r="L38" s="22"/>
      <c r="M38" s="22"/>
      <c r="N38" s="22"/>
      <c r="O38" s="22"/>
      <c r="P38" s="22"/>
    </row>
    <row r="39" spans="1:16" ht="39" customHeight="1">
      <c r="A39" s="22"/>
      <c r="B39" s="35"/>
      <c r="C39" s="1210" t="s">
        <v>531</v>
      </c>
      <c r="D39" s="1211"/>
      <c r="E39" s="1212"/>
      <c r="F39" s="36">
        <v>1.79</v>
      </c>
      <c r="G39" s="37">
        <v>0.28000000000000003</v>
      </c>
      <c r="H39" s="37" t="s">
        <v>532</v>
      </c>
      <c r="I39" s="37">
        <v>0</v>
      </c>
      <c r="J39" s="38">
        <v>0</v>
      </c>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533</v>
      </c>
      <c r="D42" s="1211"/>
      <c r="E42" s="1212"/>
      <c r="F42" s="36" t="s">
        <v>473</v>
      </c>
      <c r="G42" s="37" t="s">
        <v>473</v>
      </c>
      <c r="H42" s="37" t="s">
        <v>473</v>
      </c>
      <c r="I42" s="37" t="s">
        <v>473</v>
      </c>
      <c r="J42" s="38" t="s">
        <v>473</v>
      </c>
      <c r="K42" s="22"/>
      <c r="L42" s="22"/>
      <c r="M42" s="22"/>
      <c r="N42" s="22"/>
      <c r="O42" s="22"/>
      <c r="P42" s="22"/>
    </row>
    <row r="43" spans="1:16" ht="39" customHeight="1" thickBot="1">
      <c r="A43" s="22"/>
      <c r="B43" s="40"/>
      <c r="C43" s="1213" t="s">
        <v>534</v>
      </c>
      <c r="D43" s="1214"/>
      <c r="E43" s="1215"/>
      <c r="F43" s="41">
        <v>21.41</v>
      </c>
      <c r="G43" s="42">
        <v>8.61</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BRAjKnG3ZnTTiOyHSQPvAANjFgr0rSZ+lCqawyVAP/vBFfxLys376bJ1XmGAbASIuyHwgGqhA8+Vcg/tdLLsg==" saltValue="ImzUFrS9gSqI5KMCi1H4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218" t="s">
        <v>11</v>
      </c>
      <c r="C45" s="1219"/>
      <c r="D45" s="58"/>
      <c r="E45" s="1224" t="s">
        <v>12</v>
      </c>
      <c r="F45" s="1224"/>
      <c r="G45" s="1224"/>
      <c r="H45" s="1224"/>
      <c r="I45" s="1224"/>
      <c r="J45" s="1225"/>
      <c r="K45" s="59">
        <v>436</v>
      </c>
      <c r="L45" s="60">
        <v>421</v>
      </c>
      <c r="M45" s="60">
        <v>421</v>
      </c>
      <c r="N45" s="60">
        <v>453</v>
      </c>
      <c r="O45" s="61">
        <v>468</v>
      </c>
      <c r="P45" s="48"/>
      <c r="Q45" s="48"/>
      <c r="R45" s="48"/>
      <c r="S45" s="48"/>
      <c r="T45" s="48"/>
      <c r="U45" s="48"/>
    </row>
    <row r="46" spans="1:21" ht="30.75" customHeight="1">
      <c r="A46" s="48"/>
      <c r="B46" s="1220"/>
      <c r="C46" s="1221"/>
      <c r="D46" s="62"/>
      <c r="E46" s="1226" t="s">
        <v>13</v>
      </c>
      <c r="F46" s="1226"/>
      <c r="G46" s="1226"/>
      <c r="H46" s="1226"/>
      <c r="I46" s="1226"/>
      <c r="J46" s="1227"/>
      <c r="K46" s="63" t="s">
        <v>473</v>
      </c>
      <c r="L46" s="64" t="s">
        <v>473</v>
      </c>
      <c r="M46" s="64" t="s">
        <v>473</v>
      </c>
      <c r="N46" s="64" t="s">
        <v>473</v>
      </c>
      <c r="O46" s="65" t="s">
        <v>473</v>
      </c>
      <c r="P46" s="48"/>
      <c r="Q46" s="48"/>
      <c r="R46" s="48"/>
      <c r="S46" s="48"/>
      <c r="T46" s="48"/>
      <c r="U46" s="48"/>
    </row>
    <row r="47" spans="1:21" ht="30.75" customHeight="1">
      <c r="A47" s="48"/>
      <c r="B47" s="1220"/>
      <c r="C47" s="1221"/>
      <c r="D47" s="62"/>
      <c r="E47" s="1226" t="s">
        <v>14</v>
      </c>
      <c r="F47" s="1226"/>
      <c r="G47" s="1226"/>
      <c r="H47" s="1226"/>
      <c r="I47" s="1226"/>
      <c r="J47" s="1227"/>
      <c r="K47" s="63" t="s">
        <v>473</v>
      </c>
      <c r="L47" s="64" t="s">
        <v>473</v>
      </c>
      <c r="M47" s="64" t="s">
        <v>473</v>
      </c>
      <c r="N47" s="64" t="s">
        <v>473</v>
      </c>
      <c r="O47" s="65" t="s">
        <v>473</v>
      </c>
      <c r="P47" s="48"/>
      <c r="Q47" s="48"/>
      <c r="R47" s="48"/>
      <c r="S47" s="48"/>
      <c r="T47" s="48"/>
      <c r="U47" s="48"/>
    </row>
    <row r="48" spans="1:21" ht="30.75" customHeight="1">
      <c r="A48" s="48"/>
      <c r="B48" s="1220"/>
      <c r="C48" s="1221"/>
      <c r="D48" s="62"/>
      <c r="E48" s="1226" t="s">
        <v>15</v>
      </c>
      <c r="F48" s="1226"/>
      <c r="G48" s="1226"/>
      <c r="H48" s="1226"/>
      <c r="I48" s="1226"/>
      <c r="J48" s="1227"/>
      <c r="K48" s="63">
        <v>4</v>
      </c>
      <c r="L48" s="64">
        <v>4</v>
      </c>
      <c r="M48" s="64">
        <v>4</v>
      </c>
      <c r="N48" s="64">
        <v>1</v>
      </c>
      <c r="O48" s="65">
        <v>1</v>
      </c>
      <c r="P48" s="48"/>
      <c r="Q48" s="48"/>
      <c r="R48" s="48"/>
      <c r="S48" s="48"/>
      <c r="T48" s="48"/>
      <c r="U48" s="48"/>
    </row>
    <row r="49" spans="1:21" ht="30.75" customHeight="1">
      <c r="A49" s="48"/>
      <c r="B49" s="1220"/>
      <c r="C49" s="1221"/>
      <c r="D49" s="62"/>
      <c r="E49" s="1226" t="s">
        <v>16</v>
      </c>
      <c r="F49" s="1226"/>
      <c r="G49" s="1226"/>
      <c r="H49" s="1226"/>
      <c r="I49" s="1226"/>
      <c r="J49" s="1227"/>
      <c r="K49" s="63">
        <v>47</v>
      </c>
      <c r="L49" s="64">
        <v>47</v>
      </c>
      <c r="M49" s="64">
        <v>38</v>
      </c>
      <c r="N49" s="64">
        <v>21</v>
      </c>
      <c r="O49" s="65">
        <v>19</v>
      </c>
      <c r="P49" s="48"/>
      <c r="Q49" s="48"/>
      <c r="R49" s="48"/>
      <c r="S49" s="48"/>
      <c r="T49" s="48"/>
      <c r="U49" s="48"/>
    </row>
    <row r="50" spans="1:21" ht="30.75" customHeight="1">
      <c r="A50" s="48"/>
      <c r="B50" s="1220"/>
      <c r="C50" s="1221"/>
      <c r="D50" s="62"/>
      <c r="E50" s="1226" t="s">
        <v>17</v>
      </c>
      <c r="F50" s="1226"/>
      <c r="G50" s="1226"/>
      <c r="H50" s="1226"/>
      <c r="I50" s="1226"/>
      <c r="J50" s="1227"/>
      <c r="K50" s="63" t="s">
        <v>473</v>
      </c>
      <c r="L50" s="64" t="s">
        <v>473</v>
      </c>
      <c r="M50" s="64" t="s">
        <v>473</v>
      </c>
      <c r="N50" s="64" t="s">
        <v>473</v>
      </c>
      <c r="O50" s="65" t="s">
        <v>473</v>
      </c>
      <c r="P50" s="48"/>
      <c r="Q50" s="48"/>
      <c r="R50" s="48"/>
      <c r="S50" s="48"/>
      <c r="T50" s="48"/>
      <c r="U50" s="48"/>
    </row>
    <row r="51" spans="1:21" ht="30.75" customHeight="1">
      <c r="A51" s="48"/>
      <c r="B51" s="1222"/>
      <c r="C51" s="1223"/>
      <c r="D51" s="66"/>
      <c r="E51" s="1226" t="s">
        <v>18</v>
      </c>
      <c r="F51" s="1226"/>
      <c r="G51" s="1226"/>
      <c r="H51" s="1226"/>
      <c r="I51" s="1226"/>
      <c r="J51" s="1227"/>
      <c r="K51" s="63">
        <v>3</v>
      </c>
      <c r="L51" s="64">
        <v>3</v>
      </c>
      <c r="M51" s="64">
        <v>2</v>
      </c>
      <c r="N51" s="64">
        <v>2</v>
      </c>
      <c r="O51" s="65">
        <v>3</v>
      </c>
      <c r="P51" s="48"/>
      <c r="Q51" s="48"/>
      <c r="R51" s="48"/>
      <c r="S51" s="48"/>
      <c r="T51" s="48"/>
      <c r="U51" s="48"/>
    </row>
    <row r="52" spans="1:21" ht="30.75" customHeight="1">
      <c r="A52" s="48"/>
      <c r="B52" s="1228" t="s">
        <v>19</v>
      </c>
      <c r="C52" s="1229"/>
      <c r="D52" s="66"/>
      <c r="E52" s="1226" t="s">
        <v>20</v>
      </c>
      <c r="F52" s="1226"/>
      <c r="G52" s="1226"/>
      <c r="H52" s="1226"/>
      <c r="I52" s="1226"/>
      <c r="J52" s="1227"/>
      <c r="K52" s="63">
        <v>368</v>
      </c>
      <c r="L52" s="64">
        <v>368</v>
      </c>
      <c r="M52" s="64">
        <v>349</v>
      </c>
      <c r="N52" s="64">
        <v>358</v>
      </c>
      <c r="O52" s="65">
        <v>351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122</v>
      </c>
      <c r="L53" s="69">
        <v>107</v>
      </c>
      <c r="M53" s="69">
        <v>116</v>
      </c>
      <c r="N53" s="69">
        <v>119</v>
      </c>
      <c r="O53" s="70">
        <v>140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535</v>
      </c>
      <c r="P55" s="48"/>
      <c r="Q55" s="48"/>
      <c r="R55" s="48"/>
      <c r="S55" s="48"/>
      <c r="T55" s="48"/>
      <c r="U55" s="48"/>
    </row>
    <row r="56" spans="1:21" ht="31.5" customHeight="1" thickBot="1">
      <c r="A56" s="48"/>
      <c r="B56" s="76"/>
      <c r="C56" s="77"/>
      <c r="D56" s="77"/>
      <c r="E56" s="78"/>
      <c r="F56" s="78"/>
      <c r="G56" s="78"/>
      <c r="H56" s="78"/>
      <c r="I56" s="78"/>
      <c r="J56" s="79" t="s">
        <v>2</v>
      </c>
      <c r="K56" s="80" t="s">
        <v>536</v>
      </c>
      <c r="L56" s="81" t="s">
        <v>537</v>
      </c>
      <c r="M56" s="81" t="s">
        <v>538</v>
      </c>
      <c r="N56" s="81" t="s">
        <v>539</v>
      </c>
      <c r="O56" s="82" t="s">
        <v>540</v>
      </c>
      <c r="P56" s="48"/>
      <c r="Q56" s="48"/>
      <c r="R56" s="48"/>
      <c r="S56" s="48"/>
      <c r="T56" s="48"/>
      <c r="U56" s="48"/>
    </row>
    <row r="57" spans="1:21" ht="31.5" customHeight="1">
      <c r="B57" s="1234" t="s">
        <v>25</v>
      </c>
      <c r="C57" s="1235"/>
      <c r="D57" s="1238" t="s">
        <v>26</v>
      </c>
      <c r="E57" s="1239"/>
      <c r="F57" s="1239"/>
      <c r="G57" s="1239"/>
      <c r="H57" s="1239"/>
      <c r="I57" s="1239"/>
      <c r="J57" s="1240"/>
      <c r="K57" s="83"/>
      <c r="L57" s="84"/>
      <c r="M57" s="84"/>
      <c r="N57" s="84"/>
      <c r="O57" s="85"/>
    </row>
    <row r="58" spans="1:21" ht="31.5" customHeight="1" thickBot="1">
      <c r="B58" s="1236"/>
      <c r="C58" s="1237"/>
      <c r="D58" s="1241" t="s">
        <v>27</v>
      </c>
      <c r="E58" s="1242"/>
      <c r="F58" s="1242"/>
      <c r="G58" s="1242"/>
      <c r="H58" s="1242"/>
      <c r="I58" s="1242"/>
      <c r="J58" s="124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cacC9GA7Y3kWccnKA7cIwcOqoM6AYTRIW7SzxJ558CYAV0Mqhy4ALoSzZ3RLGScsw6ErSUItcLxh5GEqA7QTQ==" saltValue="5A4hJJ44i5Jz1ryA1JnM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514</v>
      </c>
      <c r="J40" s="100" t="s">
        <v>515</v>
      </c>
      <c r="K40" s="100" t="s">
        <v>516</v>
      </c>
      <c r="L40" s="100" t="s">
        <v>517</v>
      </c>
      <c r="M40" s="101" t="s">
        <v>518</v>
      </c>
    </row>
    <row r="41" spans="2:13" ht="27.75" customHeight="1">
      <c r="B41" s="1244" t="s">
        <v>30</v>
      </c>
      <c r="C41" s="1245"/>
      <c r="D41" s="102"/>
      <c r="E41" s="1250" t="s">
        <v>31</v>
      </c>
      <c r="F41" s="1250"/>
      <c r="G41" s="1250"/>
      <c r="H41" s="1251"/>
      <c r="I41" s="351">
        <v>4610</v>
      </c>
      <c r="J41" s="352">
        <v>4751</v>
      </c>
      <c r="K41" s="352">
        <v>4898</v>
      </c>
      <c r="L41" s="352">
        <v>5106</v>
      </c>
      <c r="M41" s="353">
        <v>6220</v>
      </c>
    </row>
    <row r="42" spans="2:13" ht="27.75" customHeight="1">
      <c r="B42" s="1246"/>
      <c r="C42" s="1247"/>
      <c r="D42" s="103"/>
      <c r="E42" s="1252" t="s">
        <v>32</v>
      </c>
      <c r="F42" s="1252"/>
      <c r="G42" s="1252"/>
      <c r="H42" s="1253"/>
      <c r="I42" s="354" t="s">
        <v>473</v>
      </c>
      <c r="J42" s="355" t="s">
        <v>473</v>
      </c>
      <c r="K42" s="355" t="s">
        <v>473</v>
      </c>
      <c r="L42" s="355" t="s">
        <v>473</v>
      </c>
      <c r="M42" s="356" t="s">
        <v>473</v>
      </c>
    </row>
    <row r="43" spans="2:13" ht="27.75" customHeight="1">
      <c r="B43" s="1246"/>
      <c r="C43" s="1247"/>
      <c r="D43" s="103"/>
      <c r="E43" s="1252" t="s">
        <v>33</v>
      </c>
      <c r="F43" s="1252"/>
      <c r="G43" s="1252"/>
      <c r="H43" s="1253"/>
      <c r="I43" s="354">
        <v>13</v>
      </c>
      <c r="J43" s="355">
        <v>10</v>
      </c>
      <c r="K43" s="355">
        <v>8</v>
      </c>
      <c r="L43" s="355">
        <v>82</v>
      </c>
      <c r="M43" s="356">
        <v>79</v>
      </c>
    </row>
    <row r="44" spans="2:13" ht="27.75" customHeight="1">
      <c r="B44" s="1246"/>
      <c r="C44" s="1247"/>
      <c r="D44" s="103"/>
      <c r="E44" s="1252" t="s">
        <v>34</v>
      </c>
      <c r="F44" s="1252"/>
      <c r="G44" s="1252"/>
      <c r="H44" s="1253"/>
      <c r="I44" s="354">
        <v>151</v>
      </c>
      <c r="J44" s="355">
        <v>112</v>
      </c>
      <c r="K44" s="355">
        <v>110</v>
      </c>
      <c r="L44" s="355">
        <v>132</v>
      </c>
      <c r="M44" s="356">
        <v>113</v>
      </c>
    </row>
    <row r="45" spans="2:13" ht="27.75" customHeight="1">
      <c r="B45" s="1246"/>
      <c r="C45" s="1247"/>
      <c r="D45" s="103"/>
      <c r="E45" s="1252" t="s">
        <v>35</v>
      </c>
      <c r="F45" s="1252"/>
      <c r="G45" s="1252"/>
      <c r="H45" s="1253"/>
      <c r="I45" s="354">
        <v>971</v>
      </c>
      <c r="J45" s="355">
        <v>961</v>
      </c>
      <c r="K45" s="355">
        <v>1014</v>
      </c>
      <c r="L45" s="355">
        <v>965</v>
      </c>
      <c r="M45" s="356">
        <v>972</v>
      </c>
    </row>
    <row r="46" spans="2:13" ht="27.75" customHeight="1">
      <c r="B46" s="1246"/>
      <c r="C46" s="1247"/>
      <c r="D46" s="104"/>
      <c r="E46" s="1252" t="s">
        <v>36</v>
      </c>
      <c r="F46" s="1252"/>
      <c r="G46" s="1252"/>
      <c r="H46" s="1253"/>
      <c r="I46" s="354" t="s">
        <v>473</v>
      </c>
      <c r="J46" s="355" t="s">
        <v>473</v>
      </c>
      <c r="K46" s="355" t="s">
        <v>473</v>
      </c>
      <c r="L46" s="355" t="s">
        <v>473</v>
      </c>
      <c r="M46" s="356" t="s">
        <v>473</v>
      </c>
    </row>
    <row r="47" spans="2:13" ht="27.75" customHeight="1">
      <c r="B47" s="1246"/>
      <c r="C47" s="1247"/>
      <c r="D47" s="105"/>
      <c r="E47" s="1254" t="s">
        <v>37</v>
      </c>
      <c r="F47" s="1255"/>
      <c r="G47" s="1255"/>
      <c r="H47" s="1256"/>
      <c r="I47" s="354" t="s">
        <v>473</v>
      </c>
      <c r="J47" s="355" t="s">
        <v>473</v>
      </c>
      <c r="K47" s="355" t="s">
        <v>473</v>
      </c>
      <c r="L47" s="355" t="s">
        <v>473</v>
      </c>
      <c r="M47" s="356" t="s">
        <v>473</v>
      </c>
    </row>
    <row r="48" spans="2:13" ht="27.75" customHeight="1">
      <c r="B48" s="1246"/>
      <c r="C48" s="1247"/>
      <c r="D48" s="103"/>
      <c r="E48" s="1252" t="s">
        <v>38</v>
      </c>
      <c r="F48" s="1252"/>
      <c r="G48" s="1252"/>
      <c r="H48" s="1253"/>
      <c r="I48" s="354" t="s">
        <v>473</v>
      </c>
      <c r="J48" s="355" t="s">
        <v>473</v>
      </c>
      <c r="K48" s="355" t="s">
        <v>473</v>
      </c>
      <c r="L48" s="355" t="s">
        <v>473</v>
      </c>
      <c r="M48" s="356" t="s">
        <v>473</v>
      </c>
    </row>
    <row r="49" spans="2:13" ht="27.75" customHeight="1">
      <c r="B49" s="1248"/>
      <c r="C49" s="1249"/>
      <c r="D49" s="103"/>
      <c r="E49" s="1252" t="s">
        <v>39</v>
      </c>
      <c r="F49" s="1252"/>
      <c r="G49" s="1252"/>
      <c r="H49" s="1253"/>
      <c r="I49" s="354" t="s">
        <v>473</v>
      </c>
      <c r="J49" s="355" t="s">
        <v>473</v>
      </c>
      <c r="K49" s="355" t="s">
        <v>473</v>
      </c>
      <c r="L49" s="355" t="s">
        <v>473</v>
      </c>
      <c r="M49" s="356" t="s">
        <v>473</v>
      </c>
    </row>
    <row r="50" spans="2:13" ht="27.75" customHeight="1">
      <c r="B50" s="1257" t="s">
        <v>40</v>
      </c>
      <c r="C50" s="1258"/>
      <c r="D50" s="106"/>
      <c r="E50" s="1252" t="s">
        <v>41</v>
      </c>
      <c r="F50" s="1252"/>
      <c r="G50" s="1252"/>
      <c r="H50" s="1253"/>
      <c r="I50" s="354">
        <v>4950</v>
      </c>
      <c r="J50" s="355">
        <v>5118</v>
      </c>
      <c r="K50" s="355">
        <v>5523</v>
      </c>
      <c r="L50" s="355">
        <v>5732</v>
      </c>
      <c r="M50" s="356">
        <v>5691</v>
      </c>
    </row>
    <row r="51" spans="2:13" ht="27.75" customHeight="1">
      <c r="B51" s="1246"/>
      <c r="C51" s="1247"/>
      <c r="D51" s="103"/>
      <c r="E51" s="1252" t="s">
        <v>42</v>
      </c>
      <c r="F51" s="1252"/>
      <c r="G51" s="1252"/>
      <c r="H51" s="1253"/>
      <c r="I51" s="354">
        <v>247</v>
      </c>
      <c r="J51" s="355">
        <v>378</v>
      </c>
      <c r="K51" s="355">
        <v>356</v>
      </c>
      <c r="L51" s="355">
        <v>508</v>
      </c>
      <c r="M51" s="356">
        <v>753</v>
      </c>
    </row>
    <row r="52" spans="2:13" ht="27.75" customHeight="1">
      <c r="B52" s="1248"/>
      <c r="C52" s="1249"/>
      <c r="D52" s="103"/>
      <c r="E52" s="1252" t="s">
        <v>43</v>
      </c>
      <c r="F52" s="1252"/>
      <c r="G52" s="1252"/>
      <c r="H52" s="1253"/>
      <c r="I52" s="354">
        <v>3243</v>
      </c>
      <c r="J52" s="355">
        <v>3141</v>
      </c>
      <c r="K52" s="355">
        <v>3234</v>
      </c>
      <c r="L52" s="355">
        <v>3023</v>
      </c>
      <c r="M52" s="356">
        <v>3843</v>
      </c>
    </row>
    <row r="53" spans="2:13" ht="27.75" customHeight="1" thickBot="1">
      <c r="B53" s="1259" t="s">
        <v>44</v>
      </c>
      <c r="C53" s="1260"/>
      <c r="D53" s="107"/>
      <c r="E53" s="1261" t="s">
        <v>45</v>
      </c>
      <c r="F53" s="1261"/>
      <c r="G53" s="1261"/>
      <c r="H53" s="1262"/>
      <c r="I53" s="357">
        <v>-2696</v>
      </c>
      <c r="J53" s="358">
        <v>-2804</v>
      </c>
      <c r="K53" s="358">
        <v>-3083</v>
      </c>
      <c r="L53" s="358">
        <v>-2979</v>
      </c>
      <c r="M53" s="359">
        <v>-2903</v>
      </c>
    </row>
    <row r="54" spans="2:13" ht="27.75" customHeight="1">
      <c r="B54" s="108" t="s">
        <v>46</v>
      </c>
      <c r="C54" s="109"/>
      <c r="D54" s="109"/>
      <c r="E54" s="110"/>
      <c r="F54" s="110"/>
      <c r="G54" s="110"/>
      <c r="H54" s="110"/>
      <c r="I54" s="111"/>
      <c r="J54" s="111"/>
      <c r="K54" s="111"/>
      <c r="L54" s="111"/>
      <c r="M54" s="111"/>
    </row>
    <row r="55" spans="2:13"/>
  </sheetData>
  <sheetProtection algorithmName="SHA-512" hashValue="hw8IshTAnC7Un9bbtiZw/aySbqsUJVMjqhXY3zccx8tsGMbppEsgC7E+FObrQI7inQXzeCh8p1OKDmCaxPt43g==" saltValue="eRzp22s+bwc3IREmgW0+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516</v>
      </c>
      <c r="G54" s="116" t="s">
        <v>517</v>
      </c>
      <c r="H54" s="117" t="s">
        <v>518</v>
      </c>
    </row>
    <row r="55" spans="2:8" ht="52.5" customHeight="1">
      <c r="B55" s="118"/>
      <c r="C55" s="1271" t="s">
        <v>48</v>
      </c>
      <c r="D55" s="1271"/>
      <c r="E55" s="1272"/>
      <c r="F55" s="119">
        <v>1400</v>
      </c>
      <c r="G55" s="119">
        <v>1382</v>
      </c>
      <c r="H55" s="120">
        <v>1396</v>
      </c>
    </row>
    <row r="56" spans="2:8" ht="52.5" customHeight="1">
      <c r="B56" s="121"/>
      <c r="C56" s="1273" t="s">
        <v>49</v>
      </c>
      <c r="D56" s="1273"/>
      <c r="E56" s="1274"/>
      <c r="F56" s="122">
        <v>1279</v>
      </c>
      <c r="G56" s="122">
        <v>1286</v>
      </c>
      <c r="H56" s="123">
        <v>1440</v>
      </c>
    </row>
    <row r="57" spans="2:8" ht="53.25" customHeight="1">
      <c r="B57" s="121"/>
      <c r="C57" s="1275" t="s">
        <v>50</v>
      </c>
      <c r="D57" s="1275"/>
      <c r="E57" s="1276"/>
      <c r="F57" s="124">
        <v>2846</v>
      </c>
      <c r="G57" s="124">
        <v>3068</v>
      </c>
      <c r="H57" s="125">
        <v>2857</v>
      </c>
    </row>
    <row r="58" spans="2:8" ht="45.75" customHeight="1">
      <c r="B58" s="126"/>
      <c r="C58" s="1263" t="s">
        <v>543</v>
      </c>
      <c r="D58" s="1264"/>
      <c r="E58" s="1265"/>
      <c r="F58" s="127">
        <v>1920</v>
      </c>
      <c r="G58" s="127">
        <v>1938</v>
      </c>
      <c r="H58" s="128">
        <v>1942</v>
      </c>
    </row>
    <row r="59" spans="2:8" ht="45.75" customHeight="1">
      <c r="B59" s="126"/>
      <c r="C59" s="1263" t="s">
        <v>544</v>
      </c>
      <c r="D59" s="1264"/>
      <c r="E59" s="1265"/>
      <c r="F59" s="127">
        <v>644</v>
      </c>
      <c r="G59" s="127">
        <v>838</v>
      </c>
      <c r="H59" s="128">
        <v>626</v>
      </c>
    </row>
    <row r="60" spans="2:8" ht="45.75" customHeight="1">
      <c r="B60" s="126"/>
      <c r="C60" s="1263" t="s">
        <v>545</v>
      </c>
      <c r="D60" s="1264"/>
      <c r="E60" s="1265"/>
      <c r="F60" s="127">
        <v>87</v>
      </c>
      <c r="G60" s="127">
        <v>86</v>
      </c>
      <c r="H60" s="128">
        <v>86</v>
      </c>
    </row>
    <row r="61" spans="2:8" ht="45.75" customHeight="1">
      <c r="B61" s="126"/>
      <c r="C61" s="1263" t="s">
        <v>546</v>
      </c>
      <c r="D61" s="1264"/>
      <c r="E61" s="1265"/>
      <c r="F61" s="127">
        <v>82</v>
      </c>
      <c r="G61" s="127">
        <v>82</v>
      </c>
      <c r="H61" s="128">
        <v>82</v>
      </c>
    </row>
    <row r="62" spans="2:8" ht="45.75" customHeight="1" thickBot="1">
      <c r="B62" s="129"/>
      <c r="C62" s="1266" t="s">
        <v>547</v>
      </c>
      <c r="D62" s="1267"/>
      <c r="E62" s="1268"/>
      <c r="F62" s="130">
        <v>68</v>
      </c>
      <c r="G62" s="130">
        <v>77</v>
      </c>
      <c r="H62" s="131">
        <v>79</v>
      </c>
    </row>
    <row r="63" spans="2:8" ht="52.5" customHeight="1" thickBot="1">
      <c r="B63" s="132"/>
      <c r="C63" s="1269" t="s">
        <v>51</v>
      </c>
      <c r="D63" s="1269"/>
      <c r="E63" s="1270"/>
      <c r="F63" s="133">
        <v>5525</v>
      </c>
      <c r="G63" s="133">
        <v>5736</v>
      </c>
      <c r="H63" s="134">
        <v>5693</v>
      </c>
    </row>
    <row r="64" spans="2:8"/>
  </sheetData>
  <sheetProtection algorithmName="SHA-512" hashValue="C9lcu7kKQQTyYwGYC/tEK7umz93QFRhq4LDe0Y3oXzfBgz6I1t3BYQxIWK/ic9SXQa2cwQuCRdADy8bjtEmtZA==" saltValue="w+meEjEs86lFAVY2Ikh0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70" sqref="AN70"/>
    </sheetView>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614</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615</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4" t="s">
        <v>616</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6"/>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6"/>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6"/>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6"/>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617</v>
      </c>
    </row>
    <row r="50" spans="1:109">
      <c r="B50" s="376"/>
      <c r="G50" s="1277"/>
      <c r="H50" s="1277"/>
      <c r="I50" s="1277"/>
      <c r="J50" s="1277"/>
      <c r="K50" s="386"/>
      <c r="L50" s="386"/>
      <c r="M50" s="387"/>
      <c r="N50" s="387"/>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514</v>
      </c>
      <c r="BQ50" s="1281"/>
      <c r="BR50" s="1281"/>
      <c r="BS50" s="1281"/>
      <c r="BT50" s="1281"/>
      <c r="BU50" s="1281"/>
      <c r="BV50" s="1281"/>
      <c r="BW50" s="1281"/>
      <c r="BX50" s="1281" t="s">
        <v>515</v>
      </c>
      <c r="BY50" s="1281"/>
      <c r="BZ50" s="1281"/>
      <c r="CA50" s="1281"/>
      <c r="CB50" s="1281"/>
      <c r="CC50" s="1281"/>
      <c r="CD50" s="1281"/>
      <c r="CE50" s="1281"/>
      <c r="CF50" s="1281" t="s">
        <v>516</v>
      </c>
      <c r="CG50" s="1281"/>
      <c r="CH50" s="1281"/>
      <c r="CI50" s="1281"/>
      <c r="CJ50" s="1281"/>
      <c r="CK50" s="1281"/>
      <c r="CL50" s="1281"/>
      <c r="CM50" s="1281"/>
      <c r="CN50" s="1281" t="s">
        <v>517</v>
      </c>
      <c r="CO50" s="1281"/>
      <c r="CP50" s="1281"/>
      <c r="CQ50" s="1281"/>
      <c r="CR50" s="1281"/>
      <c r="CS50" s="1281"/>
      <c r="CT50" s="1281"/>
      <c r="CU50" s="1281"/>
      <c r="CV50" s="1281" t="s">
        <v>518</v>
      </c>
      <c r="CW50" s="1281"/>
      <c r="CX50" s="1281"/>
      <c r="CY50" s="1281"/>
      <c r="CZ50" s="1281"/>
      <c r="DA50" s="1281"/>
      <c r="DB50" s="1281"/>
      <c r="DC50" s="1281"/>
    </row>
    <row r="51" spans="1:109" ht="13.5" customHeight="1">
      <c r="B51" s="376"/>
      <c r="G51" s="1294"/>
      <c r="H51" s="1294"/>
      <c r="I51" s="1295"/>
      <c r="J51" s="1295"/>
      <c r="K51" s="1293"/>
      <c r="L51" s="1293"/>
      <c r="M51" s="1293"/>
      <c r="N51" s="1293"/>
      <c r="AM51" s="385"/>
      <c r="AN51" s="1283" t="s">
        <v>618</v>
      </c>
      <c r="AO51" s="1283"/>
      <c r="AP51" s="1283"/>
      <c r="AQ51" s="1283"/>
      <c r="AR51" s="1283"/>
      <c r="AS51" s="1283"/>
      <c r="AT51" s="1283"/>
      <c r="AU51" s="1283"/>
      <c r="AV51" s="1283"/>
      <c r="AW51" s="1283"/>
      <c r="AX51" s="1283"/>
      <c r="AY51" s="1283"/>
      <c r="AZ51" s="1283"/>
      <c r="BA51" s="1283"/>
      <c r="BB51" s="1283" t="s">
        <v>619</v>
      </c>
      <c r="BC51" s="1283"/>
      <c r="BD51" s="1283"/>
      <c r="BE51" s="1283"/>
      <c r="BF51" s="1283"/>
      <c r="BG51" s="1283"/>
      <c r="BH51" s="1283"/>
      <c r="BI51" s="1283"/>
      <c r="BJ51" s="1283"/>
      <c r="BK51" s="1283"/>
      <c r="BL51" s="1283"/>
      <c r="BM51" s="1283"/>
      <c r="BN51" s="1283"/>
      <c r="BO51" s="1283"/>
      <c r="BP51" s="1282"/>
      <c r="BQ51" s="1282"/>
      <c r="BR51" s="1282"/>
      <c r="BS51" s="1282"/>
      <c r="BT51" s="1282"/>
      <c r="BU51" s="1282"/>
      <c r="BV51" s="1282"/>
      <c r="BW51" s="1282"/>
      <c r="BX51" s="1282"/>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c r="B52" s="376"/>
      <c r="G52" s="1294"/>
      <c r="H52" s="1294"/>
      <c r="I52" s="1295"/>
      <c r="J52" s="1295"/>
      <c r="K52" s="1293"/>
      <c r="L52" s="1293"/>
      <c r="M52" s="1293"/>
      <c r="N52" s="1293"/>
      <c r="AM52" s="385"/>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c r="A53" s="384"/>
      <c r="B53" s="376"/>
      <c r="G53" s="1294"/>
      <c r="H53" s="1294"/>
      <c r="I53" s="1277"/>
      <c r="J53" s="1277"/>
      <c r="K53" s="1293"/>
      <c r="L53" s="1293"/>
      <c r="M53" s="1293"/>
      <c r="N53" s="1293"/>
      <c r="AM53" s="385"/>
      <c r="AN53" s="1283"/>
      <c r="AO53" s="1283"/>
      <c r="AP53" s="1283"/>
      <c r="AQ53" s="1283"/>
      <c r="AR53" s="1283"/>
      <c r="AS53" s="1283"/>
      <c r="AT53" s="1283"/>
      <c r="AU53" s="1283"/>
      <c r="AV53" s="1283"/>
      <c r="AW53" s="1283"/>
      <c r="AX53" s="1283"/>
      <c r="AY53" s="1283"/>
      <c r="AZ53" s="1283"/>
      <c r="BA53" s="1283"/>
      <c r="BB53" s="1283" t="s">
        <v>620</v>
      </c>
      <c r="BC53" s="1283"/>
      <c r="BD53" s="1283"/>
      <c r="BE53" s="1283"/>
      <c r="BF53" s="1283"/>
      <c r="BG53" s="1283"/>
      <c r="BH53" s="1283"/>
      <c r="BI53" s="1283"/>
      <c r="BJ53" s="1283"/>
      <c r="BK53" s="1283"/>
      <c r="BL53" s="1283"/>
      <c r="BM53" s="1283"/>
      <c r="BN53" s="1283"/>
      <c r="BO53" s="1283"/>
      <c r="BP53" s="1282">
        <v>78.3</v>
      </c>
      <c r="BQ53" s="1282"/>
      <c r="BR53" s="1282"/>
      <c r="BS53" s="1282"/>
      <c r="BT53" s="1282"/>
      <c r="BU53" s="1282"/>
      <c r="BV53" s="1282"/>
      <c r="BW53" s="1282"/>
      <c r="BX53" s="1282">
        <v>77.5</v>
      </c>
      <c r="BY53" s="1282"/>
      <c r="BZ53" s="1282"/>
      <c r="CA53" s="1282"/>
      <c r="CB53" s="1282"/>
      <c r="CC53" s="1282"/>
      <c r="CD53" s="1282"/>
      <c r="CE53" s="1282"/>
      <c r="CF53" s="1282">
        <v>76.400000000000006</v>
      </c>
      <c r="CG53" s="1282"/>
      <c r="CH53" s="1282"/>
      <c r="CI53" s="1282"/>
      <c r="CJ53" s="1282"/>
      <c r="CK53" s="1282"/>
      <c r="CL53" s="1282"/>
      <c r="CM53" s="1282"/>
      <c r="CN53" s="1282">
        <v>76.599999999999994</v>
      </c>
      <c r="CO53" s="1282"/>
      <c r="CP53" s="1282"/>
      <c r="CQ53" s="1282"/>
      <c r="CR53" s="1282"/>
      <c r="CS53" s="1282"/>
      <c r="CT53" s="1282"/>
      <c r="CU53" s="1282"/>
      <c r="CV53" s="1282">
        <v>75.599999999999994</v>
      </c>
      <c r="CW53" s="1282"/>
      <c r="CX53" s="1282"/>
      <c r="CY53" s="1282"/>
      <c r="CZ53" s="1282"/>
      <c r="DA53" s="1282"/>
      <c r="DB53" s="1282"/>
      <c r="DC53" s="1282"/>
    </row>
    <row r="54" spans="1:109">
      <c r="A54" s="384"/>
      <c r="B54" s="376"/>
      <c r="G54" s="1294"/>
      <c r="H54" s="1294"/>
      <c r="I54" s="1277"/>
      <c r="J54" s="1277"/>
      <c r="K54" s="1293"/>
      <c r="L54" s="1293"/>
      <c r="M54" s="1293"/>
      <c r="N54" s="1293"/>
      <c r="AM54" s="385"/>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c r="A55" s="384"/>
      <c r="B55" s="376"/>
      <c r="G55" s="1277"/>
      <c r="H55" s="1277"/>
      <c r="I55" s="1277"/>
      <c r="J55" s="1277"/>
      <c r="K55" s="1293"/>
      <c r="L55" s="1293"/>
      <c r="M55" s="1293"/>
      <c r="N55" s="1293"/>
      <c r="AN55" s="1281" t="s">
        <v>621</v>
      </c>
      <c r="AO55" s="1281"/>
      <c r="AP55" s="1281"/>
      <c r="AQ55" s="1281"/>
      <c r="AR55" s="1281"/>
      <c r="AS55" s="1281"/>
      <c r="AT55" s="1281"/>
      <c r="AU55" s="1281"/>
      <c r="AV55" s="1281"/>
      <c r="AW55" s="1281"/>
      <c r="AX55" s="1281"/>
      <c r="AY55" s="1281"/>
      <c r="AZ55" s="1281"/>
      <c r="BA55" s="1281"/>
      <c r="BB55" s="1283" t="s">
        <v>619</v>
      </c>
      <c r="BC55" s="1283"/>
      <c r="BD55" s="1283"/>
      <c r="BE55" s="1283"/>
      <c r="BF55" s="1283"/>
      <c r="BG55" s="1283"/>
      <c r="BH55" s="1283"/>
      <c r="BI55" s="1283"/>
      <c r="BJ55" s="1283"/>
      <c r="BK55" s="1283"/>
      <c r="BL55" s="1283"/>
      <c r="BM55" s="1283"/>
      <c r="BN55" s="1283"/>
      <c r="BO55" s="1283"/>
      <c r="BP55" s="1282">
        <v>23.4</v>
      </c>
      <c r="BQ55" s="1282"/>
      <c r="BR55" s="1282"/>
      <c r="BS55" s="1282"/>
      <c r="BT55" s="1282"/>
      <c r="BU55" s="1282"/>
      <c r="BV55" s="1282"/>
      <c r="BW55" s="1282"/>
      <c r="BX55" s="1282">
        <v>7.6</v>
      </c>
      <c r="BY55" s="1282"/>
      <c r="BZ55" s="1282"/>
      <c r="CA55" s="1282"/>
      <c r="CB55" s="1282"/>
      <c r="CC55" s="1282"/>
      <c r="CD55" s="1282"/>
      <c r="CE55" s="1282"/>
      <c r="CF55" s="1282">
        <v>3</v>
      </c>
      <c r="CG55" s="1282"/>
      <c r="CH55" s="1282"/>
      <c r="CI55" s="1282"/>
      <c r="CJ55" s="1282"/>
      <c r="CK55" s="1282"/>
      <c r="CL55" s="1282"/>
      <c r="CM55" s="1282"/>
      <c r="CN55" s="1282">
        <v>3.4</v>
      </c>
      <c r="CO55" s="1282"/>
      <c r="CP55" s="1282"/>
      <c r="CQ55" s="1282"/>
      <c r="CR55" s="1282"/>
      <c r="CS55" s="1282"/>
      <c r="CT55" s="1282"/>
      <c r="CU55" s="1282"/>
      <c r="CV55" s="1282">
        <v>0</v>
      </c>
      <c r="CW55" s="1282"/>
      <c r="CX55" s="1282"/>
      <c r="CY55" s="1282"/>
      <c r="CZ55" s="1282"/>
      <c r="DA55" s="1282"/>
      <c r="DB55" s="1282"/>
      <c r="DC55" s="1282"/>
    </row>
    <row r="56" spans="1:109">
      <c r="A56" s="384"/>
      <c r="B56" s="376"/>
      <c r="G56" s="1277"/>
      <c r="H56" s="1277"/>
      <c r="I56" s="1277"/>
      <c r="J56" s="1277"/>
      <c r="K56" s="1293"/>
      <c r="L56" s="1293"/>
      <c r="M56" s="1293"/>
      <c r="N56" s="1293"/>
      <c r="AN56" s="1281"/>
      <c r="AO56" s="1281"/>
      <c r="AP56" s="1281"/>
      <c r="AQ56" s="1281"/>
      <c r="AR56" s="1281"/>
      <c r="AS56" s="1281"/>
      <c r="AT56" s="1281"/>
      <c r="AU56" s="1281"/>
      <c r="AV56" s="1281"/>
      <c r="AW56" s="1281"/>
      <c r="AX56" s="1281"/>
      <c r="AY56" s="1281"/>
      <c r="AZ56" s="1281"/>
      <c r="BA56" s="1281"/>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c r="B57" s="388"/>
      <c r="G57" s="1277"/>
      <c r="H57" s="1277"/>
      <c r="I57" s="1296"/>
      <c r="J57" s="1296"/>
      <c r="K57" s="1293"/>
      <c r="L57" s="1293"/>
      <c r="M57" s="1293"/>
      <c r="N57" s="1293"/>
      <c r="AM57" s="370"/>
      <c r="AN57" s="1281"/>
      <c r="AO57" s="1281"/>
      <c r="AP57" s="1281"/>
      <c r="AQ57" s="1281"/>
      <c r="AR57" s="1281"/>
      <c r="AS57" s="1281"/>
      <c r="AT57" s="1281"/>
      <c r="AU57" s="1281"/>
      <c r="AV57" s="1281"/>
      <c r="AW57" s="1281"/>
      <c r="AX57" s="1281"/>
      <c r="AY57" s="1281"/>
      <c r="AZ57" s="1281"/>
      <c r="BA57" s="1281"/>
      <c r="BB57" s="1283" t="s">
        <v>620</v>
      </c>
      <c r="BC57" s="1283"/>
      <c r="BD57" s="1283"/>
      <c r="BE57" s="1283"/>
      <c r="BF57" s="1283"/>
      <c r="BG57" s="1283"/>
      <c r="BH57" s="1283"/>
      <c r="BI57" s="1283"/>
      <c r="BJ57" s="1283"/>
      <c r="BK57" s="1283"/>
      <c r="BL57" s="1283"/>
      <c r="BM57" s="1283"/>
      <c r="BN57" s="1283"/>
      <c r="BO57" s="1283"/>
      <c r="BP57" s="1282">
        <v>59.2</v>
      </c>
      <c r="BQ57" s="1282"/>
      <c r="BR57" s="1282"/>
      <c r="BS57" s="1282"/>
      <c r="BT57" s="1282"/>
      <c r="BU57" s="1282"/>
      <c r="BV57" s="1282"/>
      <c r="BW57" s="1282"/>
      <c r="BX57" s="1282">
        <v>63.4</v>
      </c>
      <c r="BY57" s="1282"/>
      <c r="BZ57" s="1282"/>
      <c r="CA57" s="1282"/>
      <c r="CB57" s="1282"/>
      <c r="CC57" s="1282"/>
      <c r="CD57" s="1282"/>
      <c r="CE57" s="1282"/>
      <c r="CF57" s="1282">
        <v>63.3</v>
      </c>
      <c r="CG57" s="1282"/>
      <c r="CH57" s="1282"/>
      <c r="CI57" s="1282"/>
      <c r="CJ57" s="1282"/>
      <c r="CK57" s="1282"/>
      <c r="CL57" s="1282"/>
      <c r="CM57" s="1282"/>
      <c r="CN57" s="1282">
        <v>62.8</v>
      </c>
      <c r="CO57" s="1282"/>
      <c r="CP57" s="1282"/>
      <c r="CQ57" s="1282"/>
      <c r="CR57" s="1282"/>
      <c r="CS57" s="1282"/>
      <c r="CT57" s="1282"/>
      <c r="CU57" s="1282"/>
      <c r="CV57" s="1282">
        <v>62.8</v>
      </c>
      <c r="CW57" s="1282"/>
      <c r="CX57" s="1282"/>
      <c r="CY57" s="1282"/>
      <c r="CZ57" s="1282"/>
      <c r="DA57" s="1282"/>
      <c r="DB57" s="1282"/>
      <c r="DC57" s="1282"/>
      <c r="DD57" s="389"/>
      <c r="DE57" s="388"/>
    </row>
    <row r="58" spans="1:109" s="384" customFormat="1">
      <c r="A58" s="370"/>
      <c r="B58" s="388"/>
      <c r="G58" s="1277"/>
      <c r="H58" s="1277"/>
      <c r="I58" s="1296"/>
      <c r="J58" s="1296"/>
      <c r="K58" s="1293"/>
      <c r="L58" s="1293"/>
      <c r="M58" s="1293"/>
      <c r="N58" s="1293"/>
      <c r="AM58" s="370"/>
      <c r="AN58" s="1281"/>
      <c r="AO58" s="1281"/>
      <c r="AP58" s="1281"/>
      <c r="AQ58" s="1281"/>
      <c r="AR58" s="1281"/>
      <c r="AS58" s="1281"/>
      <c r="AT58" s="1281"/>
      <c r="AU58" s="1281"/>
      <c r="AV58" s="1281"/>
      <c r="AW58" s="1281"/>
      <c r="AX58" s="1281"/>
      <c r="AY58" s="1281"/>
      <c r="AZ58" s="1281"/>
      <c r="BA58" s="1281"/>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622</v>
      </c>
    </row>
    <row r="64" spans="1:109">
      <c r="B64" s="376"/>
      <c r="G64" s="383"/>
      <c r="I64" s="396"/>
      <c r="J64" s="396"/>
      <c r="K64" s="396"/>
      <c r="L64" s="396"/>
      <c r="M64" s="396"/>
      <c r="N64" s="397"/>
      <c r="AM64" s="383"/>
      <c r="AN64" s="383" t="s">
        <v>615</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4" t="s">
        <v>624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6"/>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6"/>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6"/>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6"/>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617</v>
      </c>
    </row>
    <row r="72" spans="2:107">
      <c r="B72" s="376"/>
      <c r="G72" s="1277"/>
      <c r="H72" s="1277"/>
      <c r="I72" s="1277"/>
      <c r="J72" s="1277"/>
      <c r="K72" s="386"/>
      <c r="L72" s="386"/>
      <c r="M72" s="387"/>
      <c r="N72" s="387"/>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514</v>
      </c>
      <c r="BQ72" s="1281"/>
      <c r="BR72" s="1281"/>
      <c r="BS72" s="1281"/>
      <c r="BT72" s="1281"/>
      <c r="BU72" s="1281"/>
      <c r="BV72" s="1281"/>
      <c r="BW72" s="1281"/>
      <c r="BX72" s="1281" t="s">
        <v>515</v>
      </c>
      <c r="BY72" s="1281"/>
      <c r="BZ72" s="1281"/>
      <c r="CA72" s="1281"/>
      <c r="CB72" s="1281"/>
      <c r="CC72" s="1281"/>
      <c r="CD72" s="1281"/>
      <c r="CE72" s="1281"/>
      <c r="CF72" s="1281" t="s">
        <v>516</v>
      </c>
      <c r="CG72" s="1281"/>
      <c r="CH72" s="1281"/>
      <c r="CI72" s="1281"/>
      <c r="CJ72" s="1281"/>
      <c r="CK72" s="1281"/>
      <c r="CL72" s="1281"/>
      <c r="CM72" s="1281"/>
      <c r="CN72" s="1281" t="s">
        <v>517</v>
      </c>
      <c r="CO72" s="1281"/>
      <c r="CP72" s="1281"/>
      <c r="CQ72" s="1281"/>
      <c r="CR72" s="1281"/>
      <c r="CS72" s="1281"/>
      <c r="CT72" s="1281"/>
      <c r="CU72" s="1281"/>
      <c r="CV72" s="1281" t="s">
        <v>518</v>
      </c>
      <c r="CW72" s="1281"/>
      <c r="CX72" s="1281"/>
      <c r="CY72" s="1281"/>
      <c r="CZ72" s="1281"/>
      <c r="DA72" s="1281"/>
      <c r="DB72" s="1281"/>
      <c r="DC72" s="1281"/>
    </row>
    <row r="73" spans="2:107">
      <c r="B73" s="376"/>
      <c r="G73" s="1294"/>
      <c r="H73" s="1294"/>
      <c r="I73" s="1294"/>
      <c r="J73" s="1294"/>
      <c r="K73" s="1297"/>
      <c r="L73" s="1297"/>
      <c r="M73" s="1297"/>
      <c r="N73" s="1297"/>
      <c r="AM73" s="385"/>
      <c r="AN73" s="1283" t="s">
        <v>618</v>
      </c>
      <c r="AO73" s="1283"/>
      <c r="AP73" s="1283"/>
      <c r="AQ73" s="1283"/>
      <c r="AR73" s="1283"/>
      <c r="AS73" s="1283"/>
      <c r="AT73" s="1283"/>
      <c r="AU73" s="1283"/>
      <c r="AV73" s="1283"/>
      <c r="AW73" s="1283"/>
      <c r="AX73" s="1283"/>
      <c r="AY73" s="1283"/>
      <c r="AZ73" s="1283"/>
      <c r="BA73" s="1283"/>
      <c r="BB73" s="1283" t="s">
        <v>619</v>
      </c>
      <c r="BC73" s="1283"/>
      <c r="BD73" s="1283"/>
      <c r="BE73" s="1283"/>
      <c r="BF73" s="1283"/>
      <c r="BG73" s="1283"/>
      <c r="BH73" s="1283"/>
      <c r="BI73" s="1283"/>
      <c r="BJ73" s="1283"/>
      <c r="BK73" s="1283"/>
      <c r="BL73" s="1283"/>
      <c r="BM73" s="1283"/>
      <c r="BN73" s="1283"/>
      <c r="BO73" s="1283"/>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c r="B74" s="376"/>
      <c r="G74" s="1294"/>
      <c r="H74" s="1294"/>
      <c r="I74" s="1294"/>
      <c r="J74" s="1294"/>
      <c r="K74" s="1297"/>
      <c r="L74" s="1297"/>
      <c r="M74" s="1297"/>
      <c r="N74" s="1297"/>
      <c r="AM74" s="385"/>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c r="B75" s="376"/>
      <c r="G75" s="1294"/>
      <c r="H75" s="1294"/>
      <c r="I75" s="1277"/>
      <c r="J75" s="1277"/>
      <c r="K75" s="1293"/>
      <c r="L75" s="1293"/>
      <c r="M75" s="1293"/>
      <c r="N75" s="1293"/>
      <c r="AM75" s="385"/>
      <c r="AN75" s="1283"/>
      <c r="AO75" s="1283"/>
      <c r="AP75" s="1283"/>
      <c r="AQ75" s="1283"/>
      <c r="AR75" s="1283"/>
      <c r="AS75" s="1283"/>
      <c r="AT75" s="1283"/>
      <c r="AU75" s="1283"/>
      <c r="AV75" s="1283"/>
      <c r="AW75" s="1283"/>
      <c r="AX75" s="1283"/>
      <c r="AY75" s="1283"/>
      <c r="AZ75" s="1283"/>
      <c r="BA75" s="1283"/>
      <c r="BB75" s="1283" t="s">
        <v>623</v>
      </c>
      <c r="BC75" s="1283"/>
      <c r="BD75" s="1283"/>
      <c r="BE75" s="1283"/>
      <c r="BF75" s="1283"/>
      <c r="BG75" s="1283"/>
      <c r="BH75" s="1283"/>
      <c r="BI75" s="1283"/>
      <c r="BJ75" s="1283"/>
      <c r="BK75" s="1283"/>
      <c r="BL75" s="1283"/>
      <c r="BM75" s="1283"/>
      <c r="BN75" s="1283"/>
      <c r="BO75" s="1283"/>
      <c r="BP75" s="1282">
        <v>5.9</v>
      </c>
      <c r="BQ75" s="1282"/>
      <c r="BR75" s="1282"/>
      <c r="BS75" s="1282"/>
      <c r="BT75" s="1282"/>
      <c r="BU75" s="1282"/>
      <c r="BV75" s="1282"/>
      <c r="BW75" s="1282"/>
      <c r="BX75" s="1282">
        <v>5.2</v>
      </c>
      <c r="BY75" s="1282"/>
      <c r="BZ75" s="1282"/>
      <c r="CA75" s="1282"/>
      <c r="CB75" s="1282"/>
      <c r="CC75" s="1282"/>
      <c r="CD75" s="1282"/>
      <c r="CE75" s="1282"/>
      <c r="CF75" s="1282">
        <v>4.8</v>
      </c>
      <c r="CG75" s="1282"/>
      <c r="CH75" s="1282"/>
      <c r="CI75" s="1282"/>
      <c r="CJ75" s="1282"/>
      <c r="CK75" s="1282"/>
      <c r="CL75" s="1282"/>
      <c r="CM75" s="1282"/>
      <c r="CN75" s="1282">
        <v>4.7</v>
      </c>
      <c r="CO75" s="1282"/>
      <c r="CP75" s="1282"/>
      <c r="CQ75" s="1282"/>
      <c r="CR75" s="1282"/>
      <c r="CS75" s="1282"/>
      <c r="CT75" s="1282"/>
      <c r="CU75" s="1282"/>
      <c r="CV75" s="1282">
        <v>4.9000000000000004</v>
      </c>
      <c r="CW75" s="1282"/>
      <c r="CX75" s="1282"/>
      <c r="CY75" s="1282"/>
      <c r="CZ75" s="1282"/>
      <c r="DA75" s="1282"/>
      <c r="DB75" s="1282"/>
      <c r="DC75" s="1282"/>
    </row>
    <row r="76" spans="2:107">
      <c r="B76" s="376"/>
      <c r="G76" s="1294"/>
      <c r="H76" s="1294"/>
      <c r="I76" s="1277"/>
      <c r="J76" s="1277"/>
      <c r="K76" s="1293"/>
      <c r="L76" s="1293"/>
      <c r="M76" s="1293"/>
      <c r="N76" s="1293"/>
      <c r="AM76" s="385"/>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c r="B77" s="376"/>
      <c r="G77" s="1277"/>
      <c r="H77" s="1277"/>
      <c r="I77" s="1277"/>
      <c r="J77" s="1277"/>
      <c r="K77" s="1297"/>
      <c r="L77" s="1297"/>
      <c r="M77" s="1297"/>
      <c r="N77" s="1297"/>
      <c r="AN77" s="1281" t="s">
        <v>621</v>
      </c>
      <c r="AO77" s="1281"/>
      <c r="AP77" s="1281"/>
      <c r="AQ77" s="1281"/>
      <c r="AR77" s="1281"/>
      <c r="AS77" s="1281"/>
      <c r="AT77" s="1281"/>
      <c r="AU77" s="1281"/>
      <c r="AV77" s="1281"/>
      <c r="AW77" s="1281"/>
      <c r="AX77" s="1281"/>
      <c r="AY77" s="1281"/>
      <c r="AZ77" s="1281"/>
      <c r="BA77" s="1281"/>
      <c r="BB77" s="1283" t="s">
        <v>619</v>
      </c>
      <c r="BC77" s="1283"/>
      <c r="BD77" s="1283"/>
      <c r="BE77" s="1283"/>
      <c r="BF77" s="1283"/>
      <c r="BG77" s="1283"/>
      <c r="BH77" s="1283"/>
      <c r="BI77" s="1283"/>
      <c r="BJ77" s="1283"/>
      <c r="BK77" s="1283"/>
      <c r="BL77" s="1283"/>
      <c r="BM77" s="1283"/>
      <c r="BN77" s="1283"/>
      <c r="BO77" s="1283"/>
      <c r="BP77" s="1282">
        <v>23.4</v>
      </c>
      <c r="BQ77" s="1282"/>
      <c r="BR77" s="1282"/>
      <c r="BS77" s="1282"/>
      <c r="BT77" s="1282"/>
      <c r="BU77" s="1282"/>
      <c r="BV77" s="1282"/>
      <c r="BW77" s="1282"/>
      <c r="BX77" s="1282">
        <v>7.6</v>
      </c>
      <c r="BY77" s="1282"/>
      <c r="BZ77" s="1282"/>
      <c r="CA77" s="1282"/>
      <c r="CB77" s="1282"/>
      <c r="CC77" s="1282"/>
      <c r="CD77" s="1282"/>
      <c r="CE77" s="1282"/>
      <c r="CF77" s="1282">
        <v>3</v>
      </c>
      <c r="CG77" s="1282"/>
      <c r="CH77" s="1282"/>
      <c r="CI77" s="1282"/>
      <c r="CJ77" s="1282"/>
      <c r="CK77" s="1282"/>
      <c r="CL77" s="1282"/>
      <c r="CM77" s="1282"/>
      <c r="CN77" s="1282">
        <v>3.4</v>
      </c>
      <c r="CO77" s="1282"/>
      <c r="CP77" s="1282"/>
      <c r="CQ77" s="1282"/>
      <c r="CR77" s="1282"/>
      <c r="CS77" s="1282"/>
      <c r="CT77" s="1282"/>
      <c r="CU77" s="1282"/>
      <c r="CV77" s="1282">
        <v>0</v>
      </c>
      <c r="CW77" s="1282"/>
      <c r="CX77" s="1282"/>
      <c r="CY77" s="1282"/>
      <c r="CZ77" s="1282"/>
      <c r="DA77" s="1282"/>
      <c r="DB77" s="1282"/>
      <c r="DC77" s="1282"/>
    </row>
    <row r="78" spans="2:107">
      <c r="B78" s="376"/>
      <c r="G78" s="1277"/>
      <c r="H78" s="1277"/>
      <c r="I78" s="1277"/>
      <c r="J78" s="1277"/>
      <c r="K78" s="1297"/>
      <c r="L78" s="1297"/>
      <c r="M78" s="1297"/>
      <c r="N78" s="1297"/>
      <c r="AN78" s="1281"/>
      <c r="AO78" s="1281"/>
      <c r="AP78" s="1281"/>
      <c r="AQ78" s="1281"/>
      <c r="AR78" s="1281"/>
      <c r="AS78" s="1281"/>
      <c r="AT78" s="1281"/>
      <c r="AU78" s="1281"/>
      <c r="AV78" s="1281"/>
      <c r="AW78" s="1281"/>
      <c r="AX78" s="1281"/>
      <c r="AY78" s="1281"/>
      <c r="AZ78" s="1281"/>
      <c r="BA78" s="1281"/>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c r="B79" s="376"/>
      <c r="G79" s="1277"/>
      <c r="H79" s="1277"/>
      <c r="I79" s="1296"/>
      <c r="J79" s="1296"/>
      <c r="K79" s="1298"/>
      <c r="L79" s="1298"/>
      <c r="M79" s="1298"/>
      <c r="N79" s="1298"/>
      <c r="AN79" s="1281"/>
      <c r="AO79" s="1281"/>
      <c r="AP79" s="1281"/>
      <c r="AQ79" s="1281"/>
      <c r="AR79" s="1281"/>
      <c r="AS79" s="1281"/>
      <c r="AT79" s="1281"/>
      <c r="AU79" s="1281"/>
      <c r="AV79" s="1281"/>
      <c r="AW79" s="1281"/>
      <c r="AX79" s="1281"/>
      <c r="AY79" s="1281"/>
      <c r="AZ79" s="1281"/>
      <c r="BA79" s="1281"/>
      <c r="BB79" s="1283" t="s">
        <v>623</v>
      </c>
      <c r="BC79" s="1283"/>
      <c r="BD79" s="1283"/>
      <c r="BE79" s="1283"/>
      <c r="BF79" s="1283"/>
      <c r="BG79" s="1283"/>
      <c r="BH79" s="1283"/>
      <c r="BI79" s="1283"/>
      <c r="BJ79" s="1283"/>
      <c r="BK79" s="1283"/>
      <c r="BL79" s="1283"/>
      <c r="BM79" s="1283"/>
      <c r="BN79" s="1283"/>
      <c r="BO79" s="1283"/>
      <c r="BP79" s="1282">
        <v>8.5</v>
      </c>
      <c r="BQ79" s="1282"/>
      <c r="BR79" s="1282"/>
      <c r="BS79" s="1282"/>
      <c r="BT79" s="1282"/>
      <c r="BU79" s="1282"/>
      <c r="BV79" s="1282"/>
      <c r="BW79" s="1282"/>
      <c r="BX79" s="1282">
        <v>8.6</v>
      </c>
      <c r="BY79" s="1282"/>
      <c r="BZ79" s="1282"/>
      <c r="CA79" s="1282"/>
      <c r="CB79" s="1282"/>
      <c r="CC79" s="1282"/>
      <c r="CD79" s="1282"/>
      <c r="CE79" s="1282"/>
      <c r="CF79" s="1282">
        <v>8.8000000000000007</v>
      </c>
      <c r="CG79" s="1282"/>
      <c r="CH79" s="1282"/>
      <c r="CI79" s="1282"/>
      <c r="CJ79" s="1282"/>
      <c r="CK79" s="1282"/>
      <c r="CL79" s="1282"/>
      <c r="CM79" s="1282"/>
      <c r="CN79" s="1282">
        <v>8.8000000000000007</v>
      </c>
      <c r="CO79" s="1282"/>
      <c r="CP79" s="1282"/>
      <c r="CQ79" s="1282"/>
      <c r="CR79" s="1282"/>
      <c r="CS79" s="1282"/>
      <c r="CT79" s="1282"/>
      <c r="CU79" s="1282"/>
      <c r="CV79" s="1282">
        <v>8.3000000000000007</v>
      </c>
      <c r="CW79" s="1282"/>
      <c r="CX79" s="1282"/>
      <c r="CY79" s="1282"/>
      <c r="CZ79" s="1282"/>
      <c r="DA79" s="1282"/>
      <c r="DB79" s="1282"/>
      <c r="DC79" s="1282"/>
    </row>
    <row r="80" spans="2:107">
      <c r="B80" s="376"/>
      <c r="G80" s="1277"/>
      <c r="H80" s="1277"/>
      <c r="I80" s="1296"/>
      <c r="J80" s="1296"/>
      <c r="K80" s="1298"/>
      <c r="L80" s="1298"/>
      <c r="M80" s="1298"/>
      <c r="N80" s="1298"/>
      <c r="AN80" s="1281"/>
      <c r="AO80" s="1281"/>
      <c r="AP80" s="1281"/>
      <c r="AQ80" s="1281"/>
      <c r="AR80" s="1281"/>
      <c r="AS80" s="1281"/>
      <c r="AT80" s="1281"/>
      <c r="AU80" s="1281"/>
      <c r="AV80" s="1281"/>
      <c r="AW80" s="1281"/>
      <c r="AX80" s="1281"/>
      <c r="AY80" s="1281"/>
      <c r="AZ80" s="1281"/>
      <c r="BA80" s="1281"/>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u6Kog5q03X0dN1++VoEbhYUxDqeJqoQJSuOrTJk8WuYlaAul+CC7PLOTMv/3mJHhoODuQgaODPYXigzOMb9IQ==" saltValue="ECDo5CJJONFwCqeIRrz6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Q6" sqref="BQ6"/>
    </sheetView>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461</v>
      </c>
    </row>
  </sheetData>
  <sheetProtection algorithmName="SHA-512" hashValue="nL4L1XkdfvSeJtOOrvaWWdfRAGLCWucMa6Lp+Kpb+29uRBVPimq/lxekqlDPNGmfhI5U1qX7nmA2t8IVfDrhfw==" saltValue="ruTSA88om5MxJBwkb8Orq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J64" sqref="BJ64"/>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461</v>
      </c>
    </row>
  </sheetData>
  <sheetProtection algorithmName="SHA-512" hashValue="4N4xulEYSugNvP5/V9QiPMGZz9EzK2jlHfIxRZnTqY6eFAj7YFgCRJOcgO+nK6yQEUj5dDF8pfp2ES8P2UYJzg==" saltValue="0TmxG3spknGbPeOufyAw0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511</v>
      </c>
      <c r="G2" s="148"/>
      <c r="H2" s="149"/>
    </row>
    <row r="3" spans="1:8">
      <c r="A3" s="145" t="s">
        <v>504</v>
      </c>
      <c r="B3" s="150"/>
      <c r="C3" s="151"/>
      <c r="D3" s="152">
        <v>31338</v>
      </c>
      <c r="E3" s="153"/>
      <c r="F3" s="154">
        <v>116162</v>
      </c>
      <c r="G3" s="155"/>
      <c r="H3" s="156"/>
    </row>
    <row r="4" spans="1:8">
      <c r="A4" s="157"/>
      <c r="B4" s="158"/>
      <c r="C4" s="159"/>
      <c r="D4" s="160">
        <v>14758</v>
      </c>
      <c r="E4" s="161"/>
      <c r="F4" s="162">
        <v>61562</v>
      </c>
      <c r="G4" s="163"/>
      <c r="H4" s="164"/>
    </row>
    <row r="5" spans="1:8">
      <c r="A5" s="145" t="s">
        <v>506</v>
      </c>
      <c r="B5" s="150"/>
      <c r="C5" s="151"/>
      <c r="D5" s="152">
        <v>99742</v>
      </c>
      <c r="E5" s="153"/>
      <c r="F5" s="154">
        <v>121449</v>
      </c>
      <c r="G5" s="155"/>
      <c r="H5" s="156"/>
    </row>
    <row r="6" spans="1:8">
      <c r="A6" s="157"/>
      <c r="B6" s="158"/>
      <c r="C6" s="159"/>
      <c r="D6" s="160">
        <v>20688</v>
      </c>
      <c r="E6" s="161"/>
      <c r="F6" s="162">
        <v>62922</v>
      </c>
      <c r="G6" s="163"/>
      <c r="H6" s="164"/>
    </row>
    <row r="7" spans="1:8">
      <c r="A7" s="145" t="s">
        <v>507</v>
      </c>
      <c r="B7" s="150"/>
      <c r="C7" s="151"/>
      <c r="D7" s="152">
        <v>101699</v>
      </c>
      <c r="E7" s="153"/>
      <c r="F7" s="154">
        <v>145139</v>
      </c>
      <c r="G7" s="155"/>
      <c r="H7" s="156"/>
    </row>
    <row r="8" spans="1:8">
      <c r="A8" s="157"/>
      <c r="B8" s="158"/>
      <c r="C8" s="159"/>
      <c r="D8" s="160">
        <v>59443</v>
      </c>
      <c r="E8" s="161"/>
      <c r="F8" s="162">
        <v>83762</v>
      </c>
      <c r="G8" s="163"/>
      <c r="H8" s="164"/>
    </row>
    <row r="9" spans="1:8">
      <c r="A9" s="145" t="s">
        <v>508</v>
      </c>
      <c r="B9" s="150"/>
      <c r="C9" s="151"/>
      <c r="D9" s="152">
        <v>93251</v>
      </c>
      <c r="E9" s="153"/>
      <c r="F9" s="154">
        <v>125391</v>
      </c>
      <c r="G9" s="155"/>
      <c r="H9" s="156"/>
    </row>
    <row r="10" spans="1:8">
      <c r="A10" s="157"/>
      <c r="B10" s="158"/>
      <c r="C10" s="159"/>
      <c r="D10" s="160">
        <v>40900</v>
      </c>
      <c r="E10" s="161"/>
      <c r="F10" s="162">
        <v>68516</v>
      </c>
      <c r="G10" s="163"/>
      <c r="H10" s="164"/>
    </row>
    <row r="11" spans="1:8">
      <c r="A11" s="145" t="s">
        <v>509</v>
      </c>
      <c r="B11" s="150"/>
      <c r="C11" s="151"/>
      <c r="D11" s="152">
        <v>220906</v>
      </c>
      <c r="E11" s="153"/>
      <c r="F11" s="154">
        <v>138402</v>
      </c>
      <c r="G11" s="155"/>
      <c r="H11" s="156"/>
    </row>
    <row r="12" spans="1:8">
      <c r="A12" s="157"/>
      <c r="B12" s="158"/>
      <c r="C12" s="165"/>
      <c r="D12" s="160">
        <v>167960</v>
      </c>
      <c r="E12" s="161"/>
      <c r="F12" s="162">
        <v>70652</v>
      </c>
      <c r="G12" s="163"/>
      <c r="H12" s="164"/>
    </row>
    <row r="13" spans="1:8">
      <c r="A13" s="145"/>
      <c r="B13" s="150"/>
      <c r="C13" s="166"/>
      <c r="D13" s="167">
        <v>109387</v>
      </c>
      <c r="E13" s="168"/>
      <c r="F13" s="169">
        <v>129309</v>
      </c>
      <c r="G13" s="170"/>
      <c r="H13" s="156"/>
    </row>
    <row r="14" spans="1:8">
      <c r="A14" s="157"/>
      <c r="B14" s="158"/>
      <c r="C14" s="159"/>
      <c r="D14" s="160">
        <v>60750</v>
      </c>
      <c r="E14" s="161"/>
      <c r="F14" s="162">
        <v>69483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14.38</v>
      </c>
      <c r="C19" s="171">
        <f>ROUND(VALUE(SUBSTITUTE(実質収支比率等に係る経年分析!G$48,"▲","-")),2)</f>
        <v>10.66</v>
      </c>
      <c r="D19" s="171">
        <f>ROUND(VALUE(SUBSTITUTE(実質収支比率等に係る経年分析!H$48,"▲","-")),2)</f>
        <v>14.66</v>
      </c>
      <c r="E19" s="171">
        <f>ROUND(VALUE(SUBSTITUTE(実質収支比率等に係る経年分析!I$48,"▲","-")),2)</f>
        <v>14.36</v>
      </c>
      <c r="F19" s="171">
        <f>ROUND(VALUE(SUBSTITUTE(実質収支比率等に係る経年分析!J$48,"▲","-")),2)</f>
        <v>14.24</v>
      </c>
    </row>
    <row r="20" spans="1:11">
      <c r="A20" s="171" t="s">
        <v>55</v>
      </c>
      <c r="B20" s="171">
        <f>ROUND(VALUE(SUBSTITUTE(実質収支比率等に係る経年分析!F$47,"▲","-")),2)</f>
        <v>48.87</v>
      </c>
      <c r="C20" s="171">
        <f>ROUND(VALUE(SUBSTITUTE(実質収支比率等に係る経年分析!G$47,"▲","-")),2)</f>
        <v>51.71</v>
      </c>
      <c r="D20" s="171">
        <f>ROUND(VALUE(SUBSTITUTE(実質収支比率等に係る経年分析!H$47,"▲","-")),2)</f>
        <v>51.43</v>
      </c>
      <c r="E20" s="171">
        <f>ROUND(VALUE(SUBSTITUTE(実質収支比率等に係る経年分析!I$47,"▲","-")),2)</f>
        <v>48.95</v>
      </c>
      <c r="F20" s="171">
        <f>ROUND(VALUE(SUBSTITUTE(実質収支比率等に係る経年分析!J$47,"▲","-")),2)</f>
        <v>46.98</v>
      </c>
    </row>
    <row r="21" spans="1:11">
      <c r="A21" s="171" t="s">
        <v>56</v>
      </c>
      <c r="B21" s="171">
        <f>IF(ISNUMBER(VALUE(SUBSTITUTE(実質収支比率等に係る経年分析!F$49,"▲","-"))),ROUND(VALUE(SUBSTITUTE(実質収支比率等に係る経年分析!F$49,"▲","-")),2),NA())</f>
        <v>-7.79</v>
      </c>
      <c r="C21" s="171">
        <f>IF(ISNUMBER(VALUE(SUBSTITUTE(実質収支比率等に係る経年分析!G$49,"▲","-"))),ROUND(VALUE(SUBSTITUTE(実質収支比率等に係る経年分析!G$49,"▲","-")),2),NA())</f>
        <v>-1.1399999999999999</v>
      </c>
      <c r="D21" s="171">
        <f>IF(ISNUMBER(VALUE(SUBSTITUTE(実質収支比率等に係る経年分析!H$49,"▲","-"))),ROUND(VALUE(SUBSTITUTE(実質収支比率等に係る経年分析!H$49,"▲","-")),2),NA())</f>
        <v>3.67</v>
      </c>
      <c r="E21" s="171">
        <f>IF(ISNUMBER(VALUE(SUBSTITUTE(実質収支比率等に係る経年分析!I$49,"▲","-"))),ROUND(VALUE(SUBSTITUTE(実質収支比率等に係る経年分析!I$49,"▲","-")),2),NA())</f>
        <v>-0.45</v>
      </c>
      <c r="F21" s="171">
        <f>IF(ISNUMBER(VALUE(SUBSTITUTE(実質収支比率等に係る経年分析!J$49,"▲","-"))),ROUND(VALUE(SUBSTITUTE(実質収支比率等に係る経年分析!J$49,"▲","-")),2),NA())</f>
        <v>3.76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21.41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8.61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str">
        <f>IF(連結実質赤字比率に係る赤字・黒字の構成分析!C$39="",NA(),連結実質赤字比率に係る赤字・黒字の構成分析!C$39)</f>
        <v>町立緑ヶ丘病院事業特別会計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0.28000000000000003</v>
      </c>
      <c r="F31" s="172">
        <f>IF(ROUND(VALUE(SUBSTITUTE(連結実質赤字比率に係る赤字・黒字の構成分析!H$39,"▲", "-")), 2) &lt; 0, ABS(ROUND(VALUE(SUBSTITUTE(連結実質赤字比率に係る赤字・黒字の構成分析!H$39,"▲", "-")), 2)), NA())</f>
        <v>0.72</v>
      </c>
      <c r="G31" s="172" t="e">
        <f>IF(ROUND(VALUE(SUBSTITUTE(連結実質赤字比率に係る赤字・黒字の構成分析!H$39,"▲", "-")), 2) &gt;= 0, ABS(ROUND(VALUE(SUBSTITUTE(連結実質赤字比率に係る赤字・黒字の構成分析!H$39,"▲", "-")), 2)), NA())</f>
        <v>#N/A</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c r="A32" s="172" t="str">
        <f>IF(連結実質赤字比率に係る赤字・黒字の構成分析!C$38="",NA(),連結実質赤字比率に係る赤字・黒字の構成分析!C$38)</f>
        <v>学校給食センター事業特別会計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後期高齢者医療事業特別会計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0.36</v>
      </c>
    </row>
    <row r="34" spans="1:16">
      <c r="A34" s="172" t="str">
        <f>IF(連結実質赤字比率に係る赤字・黒字の構成分析!C$36="",NA(),連結実質赤字比率に係る赤字・黒字の構成分析!C$36)</f>
        <v>国民健康保険事業勘定特別会計</v>
      </c>
      <c r="B34" s="172">
        <f>IF(ROUND(VALUE(SUBSTITUTE(連結実質赤字比率に係る赤字・黒字の構成分析!F$36,"▲", "-")), 2) &lt; 0, ABS(ROUND(VALUE(SUBSTITUTE(連結実質赤字比率に係る赤字・黒字の構成分析!F$36,"▲", "-")), 2)), NA())</f>
        <v>5.87</v>
      </c>
      <c r="C34" s="172" t="e">
        <f>IF(ROUND(VALUE(SUBSTITUTE(連結実質赤字比率に係る赤字・黒字の構成分析!F$36,"▲", "-")), 2) &gt;= 0, ABS(ROUND(VALUE(SUBSTITUTE(連結実質赤字比率に係る赤字・黒字の構成分析!F$36,"▲", "-")), 2)), NA())</f>
        <v>#N/A</v>
      </c>
      <c r="D34" s="172">
        <f>IF(ROUND(VALUE(SUBSTITUTE(連結実質赤字比率に係る赤字・黒字の構成分析!G$36,"▲", "-")), 2) &lt; 0, ABS(ROUND(VALUE(SUBSTITUTE(連結実質赤字比率に係る赤字・黒字の構成分析!G$36,"▲", "-")), 2)), NA())</f>
        <v>4.1500000000000004</v>
      </c>
      <c r="E34" s="172" t="e">
        <f>IF(ROUND(VALUE(SUBSTITUTE(連結実質赤字比率に係る赤字・黒字の構成分析!G$36,"▲", "-")), 2) &gt;= 0, ABS(ROUND(VALUE(SUBSTITUTE(連結実質赤字比率に係る赤字・黒字の構成分析!G$36,"▲", "-")), 2)), NA())</f>
        <v>#N/A</v>
      </c>
      <c r="F34" s="172">
        <f>IF(ROUND(VALUE(SUBSTITUTE(連結実質赤字比率に係る赤字・黒字の構成分析!H$36,"▲", "-")), 2) &lt; 0, ABS(ROUND(VALUE(SUBSTITUTE(連結実質赤字比率に係る赤字・黒字の構成分析!H$36,"▲", "-")), 2)), NA())</f>
        <v>2.63</v>
      </c>
      <c r="G34" s="172" t="e">
        <f>IF(ROUND(VALUE(SUBSTITUTE(連結実質赤字比率に係る赤字・黒字の構成分析!H$36,"▲", "-")), 2) &gt;= 0, ABS(ROUND(VALUE(SUBSTITUTE(連結実質赤字比率に係る赤字・黒字の構成分析!H$36,"▲", "-")), 2)), NA())</f>
        <v>#N/A</v>
      </c>
      <c r="H34" s="172">
        <f>IF(ROUND(VALUE(SUBSTITUTE(連結実質赤字比率に係る赤字・黒字の構成分析!I$36,"▲", "-")), 2) &lt; 0, ABS(ROUND(VALUE(SUBSTITUTE(連結実質赤字比率に係る赤字・黒字の構成分析!I$36,"▲", "-")), 2)), NA())</f>
        <v>1.0900000000000001</v>
      </c>
      <c r="I34" s="172" t="e">
        <f>IF(ROUND(VALUE(SUBSTITUTE(連結実質赤字比率に係る赤字・黒字の構成分析!I$36,"▲", "-")), 2) &gt;= 0, ABS(ROUND(VALUE(SUBSTITUTE(連結実質赤字比率に係る赤字・黒字の構成分析!I$36,"▲", "-")), 2)), NA())</f>
        <v>#N/A</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0.67</v>
      </c>
    </row>
    <row r="35" spans="1:16">
      <c r="A35" s="172" t="str">
        <f>IF(連結実質赤字比率に係る赤字・黒字の構成分析!C$35="",NA(),連結実質赤字比率に係る赤字・黒字の構成分析!C$35)</f>
        <v>住宅新築資金等貸付事業特別会計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2.5099999999999998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1.89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2.37</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11.86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9.3000000000000007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12.46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11.85</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368</v>
      </c>
      <c r="E42" s="173"/>
      <c r="F42" s="173"/>
      <c r="G42" s="173">
        <f>'実質公債費比率（分子）の構造'!L$52</f>
        <v>368</v>
      </c>
      <c r="H42" s="173"/>
      <c r="I42" s="173"/>
      <c r="J42" s="173">
        <f>'実質公債費比率（分子）の構造'!M$52</f>
        <v>349</v>
      </c>
      <c r="K42" s="173"/>
      <c r="L42" s="173"/>
      <c r="M42" s="173">
        <f>'実質公債費比率（分子）の構造'!N$52</f>
        <v>358</v>
      </c>
      <c r="N42" s="173"/>
      <c r="O42" s="173"/>
      <c r="P42" s="173">
        <f>'実質公債費比率（分子）の構造'!O$52</f>
        <v>351</v>
      </c>
    </row>
    <row r="43" spans="1:16">
      <c r="A43" s="173" t="s">
        <v>64</v>
      </c>
      <c r="B43" s="173">
        <f>'実質公債費比率（分子）の構造'!K$51</f>
        <v>3</v>
      </c>
      <c r="C43" s="173"/>
      <c r="D43" s="173"/>
      <c r="E43" s="173">
        <f>'実質公債費比率（分子）の構造'!L$51</f>
        <v>3</v>
      </c>
      <c r="F43" s="173"/>
      <c r="G43" s="173"/>
      <c r="H43" s="173">
        <f>'実質公債費比率（分子）の構造'!M$51</f>
        <v>2</v>
      </c>
      <c r="I43" s="173"/>
      <c r="J43" s="173"/>
      <c r="K43" s="173">
        <f>'実質公債費比率（分子）の構造'!N$51</f>
        <v>2</v>
      </c>
      <c r="L43" s="173"/>
      <c r="M43" s="173"/>
      <c r="N43" s="173">
        <f>'実質公債費比率（分子）の構造'!O$51</f>
        <v>3</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47</v>
      </c>
      <c r="C45" s="173"/>
      <c r="D45" s="173"/>
      <c r="E45" s="173">
        <f>'実質公債費比率（分子）の構造'!L$49</f>
        <v>47</v>
      </c>
      <c r="F45" s="173"/>
      <c r="G45" s="173"/>
      <c r="H45" s="173">
        <f>'実質公債費比率（分子）の構造'!M$49</f>
        <v>38</v>
      </c>
      <c r="I45" s="173"/>
      <c r="J45" s="173"/>
      <c r="K45" s="173">
        <f>'実質公債費比率（分子）の構造'!N$49</f>
        <v>21</v>
      </c>
      <c r="L45" s="173"/>
      <c r="M45" s="173"/>
      <c r="N45" s="173">
        <f>'実質公債費比率（分子）の構造'!O$49</f>
        <v>19</v>
      </c>
      <c r="O45" s="173"/>
      <c r="P45" s="173"/>
    </row>
    <row r="46" spans="1:16">
      <c r="A46" s="173" t="s">
        <v>67</v>
      </c>
      <c r="B46" s="173">
        <f>'実質公債費比率（分子）の構造'!K$48</f>
        <v>4</v>
      </c>
      <c r="C46" s="173"/>
      <c r="D46" s="173"/>
      <c r="E46" s="173">
        <f>'実質公債費比率（分子）の構造'!L$48</f>
        <v>4</v>
      </c>
      <c r="F46" s="173"/>
      <c r="G46" s="173"/>
      <c r="H46" s="173">
        <f>'実質公債費比率（分子）の構造'!M$48</f>
        <v>4</v>
      </c>
      <c r="I46" s="173"/>
      <c r="J46" s="173"/>
      <c r="K46" s="173">
        <f>'実質公債費比率（分子）の構造'!N$48</f>
        <v>1</v>
      </c>
      <c r="L46" s="173"/>
      <c r="M46" s="173"/>
      <c r="N46" s="173">
        <f>'実質公債費比率（分子）の構造'!O$48</f>
        <v>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436</v>
      </c>
      <c r="C49" s="173"/>
      <c r="D49" s="173"/>
      <c r="E49" s="173">
        <f>'実質公債費比率（分子）の構造'!L$45</f>
        <v>421</v>
      </c>
      <c r="F49" s="173"/>
      <c r="G49" s="173"/>
      <c r="H49" s="173">
        <f>'実質公債費比率（分子）の構造'!M$45</f>
        <v>421</v>
      </c>
      <c r="I49" s="173"/>
      <c r="J49" s="173"/>
      <c r="K49" s="173">
        <f>'実質公債費比率（分子）の構造'!N$45</f>
        <v>453</v>
      </c>
      <c r="L49" s="173"/>
      <c r="M49" s="173"/>
      <c r="N49" s="173">
        <f>'実質公債費比率（分子）の構造'!O$45</f>
        <v>468</v>
      </c>
      <c r="O49" s="173"/>
      <c r="P49" s="173"/>
    </row>
    <row r="50" spans="1:16">
      <c r="A50" s="173" t="s">
        <v>71</v>
      </c>
      <c r="B50" s="173" t="e">
        <f>NA()</f>
        <v>#N/A</v>
      </c>
      <c r="C50" s="173">
        <f>IF(ISNUMBER('実質公債費比率（分子）の構造'!K$53),'実質公債費比率（分子）の構造'!K$53,NA())</f>
        <v>122</v>
      </c>
      <c r="D50" s="173" t="e">
        <f>NA()</f>
        <v>#N/A</v>
      </c>
      <c r="E50" s="173" t="e">
        <f>NA()</f>
        <v>#N/A</v>
      </c>
      <c r="F50" s="173">
        <f>IF(ISNUMBER('実質公債費比率（分子）の構造'!L$53),'実質公債費比率（分子）の構造'!L$53,NA())</f>
        <v>107</v>
      </c>
      <c r="G50" s="173" t="e">
        <f>NA()</f>
        <v>#N/A</v>
      </c>
      <c r="H50" s="173" t="e">
        <f>NA()</f>
        <v>#N/A</v>
      </c>
      <c r="I50" s="173">
        <f>IF(ISNUMBER('実質公債費比率（分子）の構造'!M$53),'実質公債費比率（分子）の構造'!M$53,NA())</f>
        <v>116</v>
      </c>
      <c r="J50" s="173" t="e">
        <f>NA()</f>
        <v>#N/A</v>
      </c>
      <c r="K50" s="173" t="e">
        <f>NA()</f>
        <v>#N/A</v>
      </c>
      <c r="L50" s="173">
        <f>IF(ISNUMBER('実質公債費比率（分子）の構造'!N$53),'実質公債費比率（分子）の構造'!N$53,NA())</f>
        <v>119</v>
      </c>
      <c r="M50" s="173" t="e">
        <f>NA()</f>
        <v>#N/A</v>
      </c>
      <c r="N50" s="173" t="e">
        <f>NA()</f>
        <v>#N/A</v>
      </c>
      <c r="O50" s="173">
        <f>IF(ISNUMBER('実質公債費比率（分子）の構造'!O$53),'実質公債費比率（分子）の構造'!O$53,NA())</f>
        <v>140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3243</v>
      </c>
      <c r="E56" s="172"/>
      <c r="F56" s="172"/>
      <c r="G56" s="172">
        <f>'将来負担比率（分子）の構造'!J$52</f>
        <v>3141</v>
      </c>
      <c r="H56" s="172"/>
      <c r="I56" s="172"/>
      <c r="J56" s="172">
        <f>'将来負担比率（分子）の構造'!K$52</f>
        <v>3234</v>
      </c>
      <c r="K56" s="172"/>
      <c r="L56" s="172"/>
      <c r="M56" s="172">
        <f>'将来負担比率（分子）の構造'!L$52</f>
        <v>3023</v>
      </c>
      <c r="N56" s="172"/>
      <c r="O56" s="172"/>
      <c r="P56" s="172">
        <f>'将来負担比率（分子）の構造'!M$52</f>
        <v>3843</v>
      </c>
    </row>
    <row r="57" spans="1:16">
      <c r="A57" s="172" t="s">
        <v>42</v>
      </c>
      <c r="B57" s="172"/>
      <c r="C57" s="172"/>
      <c r="D57" s="172">
        <f>'将来負担比率（分子）の構造'!I$51</f>
        <v>247</v>
      </c>
      <c r="E57" s="172"/>
      <c r="F57" s="172"/>
      <c r="G57" s="172">
        <f>'将来負担比率（分子）の構造'!J$51</f>
        <v>378</v>
      </c>
      <c r="H57" s="172"/>
      <c r="I57" s="172"/>
      <c r="J57" s="172">
        <f>'将来負担比率（分子）の構造'!K$51</f>
        <v>356</v>
      </c>
      <c r="K57" s="172"/>
      <c r="L57" s="172"/>
      <c r="M57" s="172">
        <f>'将来負担比率（分子）の構造'!L$51</f>
        <v>508</v>
      </c>
      <c r="N57" s="172"/>
      <c r="O57" s="172"/>
      <c r="P57" s="172">
        <f>'将来負担比率（分子）の構造'!M$51</f>
        <v>753</v>
      </c>
    </row>
    <row r="58" spans="1:16">
      <c r="A58" s="172" t="s">
        <v>41</v>
      </c>
      <c r="B58" s="172"/>
      <c r="C58" s="172"/>
      <c r="D58" s="172">
        <f>'将来負担比率（分子）の構造'!I$50</f>
        <v>4950</v>
      </c>
      <c r="E58" s="172"/>
      <c r="F58" s="172"/>
      <c r="G58" s="172">
        <f>'将来負担比率（分子）の構造'!J$50</f>
        <v>5118</v>
      </c>
      <c r="H58" s="172"/>
      <c r="I58" s="172"/>
      <c r="J58" s="172">
        <f>'将来負担比率（分子）の構造'!K$50</f>
        <v>5523</v>
      </c>
      <c r="K58" s="172"/>
      <c r="L58" s="172"/>
      <c r="M58" s="172">
        <f>'将来負担比率（分子）の構造'!L$50</f>
        <v>5732</v>
      </c>
      <c r="N58" s="172"/>
      <c r="O58" s="172"/>
      <c r="P58" s="172">
        <f>'将来負担比率（分子）の構造'!M$50</f>
        <v>5691</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971</v>
      </c>
      <c r="C62" s="172"/>
      <c r="D62" s="172"/>
      <c r="E62" s="172">
        <f>'将来負担比率（分子）の構造'!J$45</f>
        <v>961</v>
      </c>
      <c r="F62" s="172"/>
      <c r="G62" s="172"/>
      <c r="H62" s="172">
        <f>'将来負担比率（分子）の構造'!K$45</f>
        <v>1014</v>
      </c>
      <c r="I62" s="172"/>
      <c r="J62" s="172"/>
      <c r="K62" s="172">
        <f>'将来負担比率（分子）の構造'!L$45</f>
        <v>965</v>
      </c>
      <c r="L62" s="172"/>
      <c r="M62" s="172"/>
      <c r="N62" s="172">
        <f>'将来負担比率（分子）の構造'!M$45</f>
        <v>972</v>
      </c>
      <c r="O62" s="172"/>
      <c r="P62" s="172"/>
    </row>
    <row r="63" spans="1:16">
      <c r="A63" s="172" t="s">
        <v>34</v>
      </c>
      <c r="B63" s="172">
        <f>'将来負担比率（分子）の構造'!I$44</f>
        <v>151</v>
      </c>
      <c r="C63" s="172"/>
      <c r="D63" s="172"/>
      <c r="E63" s="172">
        <f>'将来負担比率（分子）の構造'!J$44</f>
        <v>112</v>
      </c>
      <c r="F63" s="172"/>
      <c r="G63" s="172"/>
      <c r="H63" s="172">
        <f>'将来負担比率（分子）の構造'!K$44</f>
        <v>110</v>
      </c>
      <c r="I63" s="172"/>
      <c r="J63" s="172"/>
      <c r="K63" s="172">
        <f>'将来負担比率（分子）の構造'!L$44</f>
        <v>132</v>
      </c>
      <c r="L63" s="172"/>
      <c r="M63" s="172"/>
      <c r="N63" s="172">
        <f>'将来負担比率（分子）の構造'!M$44</f>
        <v>113</v>
      </c>
      <c r="O63" s="172"/>
      <c r="P63" s="172"/>
    </row>
    <row r="64" spans="1:16">
      <c r="A64" s="172" t="s">
        <v>33</v>
      </c>
      <c r="B64" s="172">
        <f>'将来負担比率（分子）の構造'!I$43</f>
        <v>13</v>
      </c>
      <c r="C64" s="172"/>
      <c r="D64" s="172"/>
      <c r="E64" s="172">
        <f>'将来負担比率（分子）の構造'!J$43</f>
        <v>10</v>
      </c>
      <c r="F64" s="172"/>
      <c r="G64" s="172"/>
      <c r="H64" s="172">
        <f>'将来負担比率（分子）の構造'!K$43</f>
        <v>8</v>
      </c>
      <c r="I64" s="172"/>
      <c r="J64" s="172"/>
      <c r="K64" s="172">
        <f>'将来負担比率（分子）の構造'!L$43</f>
        <v>82</v>
      </c>
      <c r="L64" s="172"/>
      <c r="M64" s="172"/>
      <c r="N64" s="172">
        <f>'将来負担比率（分子）の構造'!M$43</f>
        <v>79</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4610</v>
      </c>
      <c r="C66" s="172"/>
      <c r="D66" s="172"/>
      <c r="E66" s="172">
        <f>'将来負担比率（分子）の構造'!J$41</f>
        <v>4751</v>
      </c>
      <c r="F66" s="172"/>
      <c r="G66" s="172"/>
      <c r="H66" s="172">
        <f>'将来負担比率（分子）の構造'!K$41</f>
        <v>4898</v>
      </c>
      <c r="I66" s="172"/>
      <c r="J66" s="172"/>
      <c r="K66" s="172">
        <f>'将来負担比率（分子）の構造'!L$41</f>
        <v>5106</v>
      </c>
      <c r="L66" s="172"/>
      <c r="M66" s="172"/>
      <c r="N66" s="172">
        <f>'将来負担比率（分子）の構造'!M$41</f>
        <v>6220</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1400</v>
      </c>
      <c r="C72" s="176">
        <f>基金残高に係る経年分析!G55</f>
        <v>1382</v>
      </c>
      <c r="D72" s="176">
        <f>基金残高に係る経年分析!H55</f>
        <v>1396</v>
      </c>
    </row>
    <row r="73" spans="1:16">
      <c r="A73" s="175" t="s">
        <v>78</v>
      </c>
      <c r="B73" s="176">
        <f>基金残高に係る経年分析!F56</f>
        <v>1279</v>
      </c>
      <c r="C73" s="176">
        <f>基金残高に係る経年分析!G56</f>
        <v>1286</v>
      </c>
      <c r="D73" s="176">
        <f>基金残高に係る経年分析!H56</f>
        <v>1440</v>
      </c>
    </row>
    <row r="74" spans="1:16">
      <c r="A74" s="175" t="s">
        <v>79</v>
      </c>
      <c r="B74" s="176">
        <f>基金残高に係る経年分析!F57</f>
        <v>2846</v>
      </c>
      <c r="C74" s="176">
        <f>基金残高に係る経年分析!G57</f>
        <v>3068</v>
      </c>
      <c r="D74" s="176">
        <f>基金残高に係る経年分析!H57</f>
        <v>2857</v>
      </c>
    </row>
  </sheetData>
  <sheetProtection algorithmName="SHA-512" hashValue="PXAj2CP+FDavpQ/rNnTTlxNAg/DZsBZFojYKhlJQ7IoLNqw1XkmQ0R17FbpG8GBUCXnRtDMbrzq+8Nd11YcBLg==" saltValue="l+SoP9XmeIYApyV2PBq/z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216</v>
      </c>
      <c r="DI1" s="783"/>
      <c r="DJ1" s="783"/>
      <c r="DK1" s="783"/>
      <c r="DL1" s="783"/>
      <c r="DM1" s="783"/>
      <c r="DN1" s="784"/>
      <c r="DO1" s="212"/>
      <c r="DP1" s="782" t="s">
        <v>568</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218</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219</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569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c r="B5" s="731" t="s">
        <v>227</v>
      </c>
      <c r="C5" s="732"/>
      <c r="D5" s="732"/>
      <c r="E5" s="732"/>
      <c r="F5" s="732"/>
      <c r="G5" s="732"/>
      <c r="H5" s="732"/>
      <c r="I5" s="732"/>
      <c r="J5" s="732"/>
      <c r="K5" s="732"/>
      <c r="L5" s="732"/>
      <c r="M5" s="732"/>
      <c r="N5" s="732"/>
      <c r="O5" s="732"/>
      <c r="P5" s="732"/>
      <c r="Q5" s="733"/>
      <c r="R5" s="718">
        <v>539020</v>
      </c>
      <c r="S5" s="719"/>
      <c r="T5" s="719"/>
      <c r="U5" s="719"/>
      <c r="V5" s="719"/>
      <c r="W5" s="719"/>
      <c r="X5" s="719"/>
      <c r="Y5" s="762"/>
      <c r="Z5" s="780">
        <v>7</v>
      </c>
      <c r="AA5" s="780"/>
      <c r="AB5" s="780"/>
      <c r="AC5" s="780"/>
      <c r="AD5" s="781">
        <v>539020</v>
      </c>
      <c r="AE5" s="781"/>
      <c r="AF5" s="781"/>
      <c r="AG5" s="781"/>
      <c r="AH5" s="781"/>
      <c r="AI5" s="781"/>
      <c r="AJ5" s="781"/>
      <c r="AK5" s="781"/>
      <c r="AL5" s="763">
        <v>18.5</v>
      </c>
      <c r="AM5" s="736"/>
      <c r="AN5" s="736"/>
      <c r="AO5" s="764"/>
      <c r="AP5" s="731" t="s">
        <v>228</v>
      </c>
      <c r="AQ5" s="732"/>
      <c r="AR5" s="732"/>
      <c r="AS5" s="732"/>
      <c r="AT5" s="732"/>
      <c r="AU5" s="732"/>
      <c r="AV5" s="732"/>
      <c r="AW5" s="732"/>
      <c r="AX5" s="732"/>
      <c r="AY5" s="732"/>
      <c r="AZ5" s="732"/>
      <c r="BA5" s="732"/>
      <c r="BB5" s="732"/>
      <c r="BC5" s="732"/>
      <c r="BD5" s="732"/>
      <c r="BE5" s="732"/>
      <c r="BF5" s="733"/>
      <c r="BG5" s="665">
        <v>539020</v>
      </c>
      <c r="BH5" s="666"/>
      <c r="BI5" s="666"/>
      <c r="BJ5" s="666"/>
      <c r="BK5" s="666"/>
      <c r="BL5" s="666"/>
      <c r="BM5" s="666"/>
      <c r="BN5" s="667"/>
      <c r="BO5" s="692">
        <v>100</v>
      </c>
      <c r="BP5" s="692"/>
      <c r="BQ5" s="692"/>
      <c r="BR5" s="692"/>
      <c r="BS5" s="693">
        <v>1989</v>
      </c>
      <c r="BT5" s="693"/>
      <c r="BU5" s="693"/>
      <c r="BV5" s="693"/>
      <c r="BW5" s="693"/>
      <c r="BX5" s="693"/>
      <c r="BY5" s="693"/>
      <c r="BZ5" s="693"/>
      <c r="CA5" s="693"/>
      <c r="CB5" s="751"/>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c r="B6" s="662" t="s">
        <v>570</v>
      </c>
      <c r="C6" s="663"/>
      <c r="D6" s="663"/>
      <c r="E6" s="663"/>
      <c r="F6" s="663"/>
      <c r="G6" s="663"/>
      <c r="H6" s="663"/>
      <c r="I6" s="663"/>
      <c r="J6" s="663"/>
      <c r="K6" s="663"/>
      <c r="L6" s="663"/>
      <c r="M6" s="663"/>
      <c r="N6" s="663"/>
      <c r="O6" s="663"/>
      <c r="P6" s="663"/>
      <c r="Q6" s="664"/>
      <c r="R6" s="665">
        <v>30868</v>
      </c>
      <c r="S6" s="666"/>
      <c r="T6" s="666"/>
      <c r="U6" s="666"/>
      <c r="V6" s="666"/>
      <c r="W6" s="666"/>
      <c r="X6" s="666"/>
      <c r="Y6" s="667"/>
      <c r="Z6" s="692">
        <v>0.4</v>
      </c>
      <c r="AA6" s="692"/>
      <c r="AB6" s="692"/>
      <c r="AC6" s="692"/>
      <c r="AD6" s="693">
        <v>30868</v>
      </c>
      <c r="AE6" s="693"/>
      <c r="AF6" s="693"/>
      <c r="AG6" s="693"/>
      <c r="AH6" s="693"/>
      <c r="AI6" s="693"/>
      <c r="AJ6" s="693"/>
      <c r="AK6" s="693"/>
      <c r="AL6" s="668">
        <v>1.1000000000000001</v>
      </c>
      <c r="AM6" s="669"/>
      <c r="AN6" s="669"/>
      <c r="AO6" s="694"/>
      <c r="AP6" s="662" t="s">
        <v>232</v>
      </c>
      <c r="AQ6" s="663"/>
      <c r="AR6" s="663"/>
      <c r="AS6" s="663"/>
      <c r="AT6" s="663"/>
      <c r="AU6" s="663"/>
      <c r="AV6" s="663"/>
      <c r="AW6" s="663"/>
      <c r="AX6" s="663"/>
      <c r="AY6" s="663"/>
      <c r="AZ6" s="663"/>
      <c r="BA6" s="663"/>
      <c r="BB6" s="663"/>
      <c r="BC6" s="663"/>
      <c r="BD6" s="663"/>
      <c r="BE6" s="663"/>
      <c r="BF6" s="664"/>
      <c r="BG6" s="665">
        <v>539020</v>
      </c>
      <c r="BH6" s="666"/>
      <c r="BI6" s="666"/>
      <c r="BJ6" s="666"/>
      <c r="BK6" s="666"/>
      <c r="BL6" s="666"/>
      <c r="BM6" s="666"/>
      <c r="BN6" s="667"/>
      <c r="BO6" s="692">
        <v>100</v>
      </c>
      <c r="BP6" s="692"/>
      <c r="BQ6" s="692"/>
      <c r="BR6" s="692"/>
      <c r="BS6" s="693">
        <v>1989</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83488</v>
      </c>
      <c r="CS6" s="666"/>
      <c r="CT6" s="666"/>
      <c r="CU6" s="666"/>
      <c r="CV6" s="666"/>
      <c r="CW6" s="666"/>
      <c r="CX6" s="666"/>
      <c r="CY6" s="667"/>
      <c r="CZ6" s="763">
        <v>1.2</v>
      </c>
      <c r="DA6" s="736"/>
      <c r="DB6" s="736"/>
      <c r="DC6" s="766"/>
      <c r="DD6" s="671" t="s">
        <v>130</v>
      </c>
      <c r="DE6" s="666"/>
      <c r="DF6" s="666"/>
      <c r="DG6" s="666"/>
      <c r="DH6" s="666"/>
      <c r="DI6" s="666"/>
      <c r="DJ6" s="666"/>
      <c r="DK6" s="666"/>
      <c r="DL6" s="666"/>
      <c r="DM6" s="666"/>
      <c r="DN6" s="666"/>
      <c r="DO6" s="666"/>
      <c r="DP6" s="667"/>
      <c r="DQ6" s="671">
        <v>83417</v>
      </c>
      <c r="DR6" s="666"/>
      <c r="DS6" s="666"/>
      <c r="DT6" s="666"/>
      <c r="DU6" s="666"/>
      <c r="DV6" s="666"/>
      <c r="DW6" s="666"/>
      <c r="DX6" s="666"/>
      <c r="DY6" s="666"/>
      <c r="DZ6" s="666"/>
      <c r="EA6" s="666"/>
      <c r="EB6" s="666"/>
      <c r="EC6" s="706"/>
    </row>
    <row r="7" spans="2:143" ht="11.25" customHeight="1">
      <c r="B7" s="662" t="s">
        <v>234</v>
      </c>
      <c r="C7" s="663"/>
      <c r="D7" s="663"/>
      <c r="E7" s="663"/>
      <c r="F7" s="663"/>
      <c r="G7" s="663"/>
      <c r="H7" s="663"/>
      <c r="I7" s="663"/>
      <c r="J7" s="663"/>
      <c r="K7" s="663"/>
      <c r="L7" s="663"/>
      <c r="M7" s="663"/>
      <c r="N7" s="663"/>
      <c r="O7" s="663"/>
      <c r="P7" s="663"/>
      <c r="Q7" s="664"/>
      <c r="R7" s="665">
        <v>350</v>
      </c>
      <c r="S7" s="666"/>
      <c r="T7" s="666"/>
      <c r="U7" s="666"/>
      <c r="V7" s="666"/>
      <c r="W7" s="666"/>
      <c r="X7" s="666"/>
      <c r="Y7" s="667"/>
      <c r="Z7" s="692">
        <v>0</v>
      </c>
      <c r="AA7" s="692"/>
      <c r="AB7" s="692"/>
      <c r="AC7" s="692"/>
      <c r="AD7" s="693">
        <v>350</v>
      </c>
      <c r="AE7" s="693"/>
      <c r="AF7" s="693"/>
      <c r="AG7" s="693"/>
      <c r="AH7" s="693"/>
      <c r="AI7" s="693"/>
      <c r="AJ7" s="693"/>
      <c r="AK7" s="693"/>
      <c r="AL7" s="668">
        <v>0</v>
      </c>
      <c r="AM7" s="669"/>
      <c r="AN7" s="669"/>
      <c r="AO7" s="694"/>
      <c r="AP7" s="662" t="s">
        <v>571</v>
      </c>
      <c r="AQ7" s="663"/>
      <c r="AR7" s="663"/>
      <c r="AS7" s="663"/>
      <c r="AT7" s="663"/>
      <c r="AU7" s="663"/>
      <c r="AV7" s="663"/>
      <c r="AW7" s="663"/>
      <c r="AX7" s="663"/>
      <c r="AY7" s="663"/>
      <c r="AZ7" s="663"/>
      <c r="BA7" s="663"/>
      <c r="BB7" s="663"/>
      <c r="BC7" s="663"/>
      <c r="BD7" s="663"/>
      <c r="BE7" s="663"/>
      <c r="BF7" s="664"/>
      <c r="BG7" s="665">
        <v>271566</v>
      </c>
      <c r="BH7" s="666"/>
      <c r="BI7" s="666"/>
      <c r="BJ7" s="666"/>
      <c r="BK7" s="666"/>
      <c r="BL7" s="666"/>
      <c r="BM7" s="666"/>
      <c r="BN7" s="667"/>
      <c r="BO7" s="692">
        <v>50.4</v>
      </c>
      <c r="BP7" s="692"/>
      <c r="BQ7" s="692"/>
      <c r="BR7" s="692"/>
      <c r="BS7" s="693">
        <v>1989</v>
      </c>
      <c r="BT7" s="693"/>
      <c r="BU7" s="693"/>
      <c r="BV7" s="693"/>
      <c r="BW7" s="693"/>
      <c r="BX7" s="693"/>
      <c r="BY7" s="693"/>
      <c r="BZ7" s="693"/>
      <c r="CA7" s="693"/>
      <c r="CB7" s="751"/>
      <c r="CD7" s="707" t="s">
        <v>235</v>
      </c>
      <c r="CE7" s="704"/>
      <c r="CF7" s="704"/>
      <c r="CG7" s="704"/>
      <c r="CH7" s="704"/>
      <c r="CI7" s="704"/>
      <c r="CJ7" s="704"/>
      <c r="CK7" s="704"/>
      <c r="CL7" s="704"/>
      <c r="CM7" s="704"/>
      <c r="CN7" s="704"/>
      <c r="CO7" s="704"/>
      <c r="CP7" s="704"/>
      <c r="CQ7" s="705"/>
      <c r="CR7" s="665">
        <v>775117</v>
      </c>
      <c r="CS7" s="666"/>
      <c r="CT7" s="666"/>
      <c r="CU7" s="666"/>
      <c r="CV7" s="666"/>
      <c r="CW7" s="666"/>
      <c r="CX7" s="666"/>
      <c r="CY7" s="667"/>
      <c r="CZ7" s="692">
        <v>10.7</v>
      </c>
      <c r="DA7" s="692"/>
      <c r="DB7" s="692"/>
      <c r="DC7" s="692"/>
      <c r="DD7" s="671">
        <v>8030</v>
      </c>
      <c r="DE7" s="666"/>
      <c r="DF7" s="666"/>
      <c r="DG7" s="666"/>
      <c r="DH7" s="666"/>
      <c r="DI7" s="666"/>
      <c r="DJ7" s="666"/>
      <c r="DK7" s="666"/>
      <c r="DL7" s="666"/>
      <c r="DM7" s="666"/>
      <c r="DN7" s="666"/>
      <c r="DO7" s="666"/>
      <c r="DP7" s="667"/>
      <c r="DQ7" s="671">
        <v>627691</v>
      </c>
      <c r="DR7" s="666"/>
      <c r="DS7" s="666"/>
      <c r="DT7" s="666"/>
      <c r="DU7" s="666"/>
      <c r="DV7" s="666"/>
      <c r="DW7" s="666"/>
      <c r="DX7" s="666"/>
      <c r="DY7" s="666"/>
      <c r="DZ7" s="666"/>
      <c r="EA7" s="666"/>
      <c r="EB7" s="666"/>
      <c r="EC7" s="706"/>
    </row>
    <row r="8" spans="2:143" ht="11.25" customHeight="1">
      <c r="B8" s="662" t="s">
        <v>236</v>
      </c>
      <c r="C8" s="663"/>
      <c r="D8" s="663"/>
      <c r="E8" s="663"/>
      <c r="F8" s="663"/>
      <c r="G8" s="663"/>
      <c r="H8" s="663"/>
      <c r="I8" s="663"/>
      <c r="J8" s="663"/>
      <c r="K8" s="663"/>
      <c r="L8" s="663"/>
      <c r="M8" s="663"/>
      <c r="N8" s="663"/>
      <c r="O8" s="663"/>
      <c r="P8" s="663"/>
      <c r="Q8" s="664"/>
      <c r="R8" s="665">
        <v>3533</v>
      </c>
      <c r="S8" s="666"/>
      <c r="T8" s="666"/>
      <c r="U8" s="666"/>
      <c r="V8" s="666"/>
      <c r="W8" s="666"/>
      <c r="X8" s="666"/>
      <c r="Y8" s="667"/>
      <c r="Z8" s="692">
        <v>0</v>
      </c>
      <c r="AA8" s="692"/>
      <c r="AB8" s="692"/>
      <c r="AC8" s="692"/>
      <c r="AD8" s="693">
        <v>3533</v>
      </c>
      <c r="AE8" s="693"/>
      <c r="AF8" s="693"/>
      <c r="AG8" s="693"/>
      <c r="AH8" s="693"/>
      <c r="AI8" s="693"/>
      <c r="AJ8" s="693"/>
      <c r="AK8" s="693"/>
      <c r="AL8" s="668">
        <v>0.1</v>
      </c>
      <c r="AM8" s="669"/>
      <c r="AN8" s="669"/>
      <c r="AO8" s="694"/>
      <c r="AP8" s="662" t="s">
        <v>572</v>
      </c>
      <c r="AQ8" s="663"/>
      <c r="AR8" s="663"/>
      <c r="AS8" s="663"/>
      <c r="AT8" s="663"/>
      <c r="AU8" s="663"/>
      <c r="AV8" s="663"/>
      <c r="AW8" s="663"/>
      <c r="AX8" s="663"/>
      <c r="AY8" s="663"/>
      <c r="AZ8" s="663"/>
      <c r="BA8" s="663"/>
      <c r="BB8" s="663"/>
      <c r="BC8" s="663"/>
      <c r="BD8" s="663"/>
      <c r="BE8" s="663"/>
      <c r="BF8" s="664"/>
      <c r="BG8" s="665">
        <v>12033</v>
      </c>
      <c r="BH8" s="666"/>
      <c r="BI8" s="666"/>
      <c r="BJ8" s="666"/>
      <c r="BK8" s="666"/>
      <c r="BL8" s="666"/>
      <c r="BM8" s="666"/>
      <c r="BN8" s="667"/>
      <c r="BO8" s="692">
        <v>2.2000000000000002</v>
      </c>
      <c r="BP8" s="692"/>
      <c r="BQ8" s="692"/>
      <c r="BR8" s="692"/>
      <c r="BS8" s="693" t="s">
        <v>130</v>
      </c>
      <c r="BT8" s="693"/>
      <c r="BU8" s="693"/>
      <c r="BV8" s="693"/>
      <c r="BW8" s="693"/>
      <c r="BX8" s="693"/>
      <c r="BY8" s="693"/>
      <c r="BZ8" s="693"/>
      <c r="CA8" s="693"/>
      <c r="CB8" s="751"/>
      <c r="CD8" s="707" t="s">
        <v>237</v>
      </c>
      <c r="CE8" s="704"/>
      <c r="CF8" s="704"/>
      <c r="CG8" s="704"/>
      <c r="CH8" s="704"/>
      <c r="CI8" s="704"/>
      <c r="CJ8" s="704"/>
      <c r="CK8" s="704"/>
      <c r="CL8" s="704"/>
      <c r="CM8" s="704"/>
      <c r="CN8" s="704"/>
      <c r="CO8" s="704"/>
      <c r="CP8" s="704"/>
      <c r="CQ8" s="705"/>
      <c r="CR8" s="665">
        <v>2316057</v>
      </c>
      <c r="CS8" s="666"/>
      <c r="CT8" s="666"/>
      <c r="CU8" s="666"/>
      <c r="CV8" s="666"/>
      <c r="CW8" s="666"/>
      <c r="CX8" s="666"/>
      <c r="CY8" s="667"/>
      <c r="CZ8" s="692">
        <v>32.1</v>
      </c>
      <c r="DA8" s="692"/>
      <c r="DB8" s="692"/>
      <c r="DC8" s="692"/>
      <c r="DD8" s="671" t="s">
        <v>130</v>
      </c>
      <c r="DE8" s="666"/>
      <c r="DF8" s="666"/>
      <c r="DG8" s="666"/>
      <c r="DH8" s="666"/>
      <c r="DI8" s="666"/>
      <c r="DJ8" s="666"/>
      <c r="DK8" s="666"/>
      <c r="DL8" s="666"/>
      <c r="DM8" s="666"/>
      <c r="DN8" s="666"/>
      <c r="DO8" s="666"/>
      <c r="DP8" s="667"/>
      <c r="DQ8" s="671">
        <v>1092034</v>
      </c>
      <c r="DR8" s="666"/>
      <c r="DS8" s="666"/>
      <c r="DT8" s="666"/>
      <c r="DU8" s="666"/>
      <c r="DV8" s="666"/>
      <c r="DW8" s="666"/>
      <c r="DX8" s="666"/>
      <c r="DY8" s="666"/>
      <c r="DZ8" s="666"/>
      <c r="EA8" s="666"/>
      <c r="EB8" s="666"/>
      <c r="EC8" s="706"/>
    </row>
    <row r="9" spans="2:143" ht="11.25" customHeight="1">
      <c r="B9" s="662" t="s">
        <v>238</v>
      </c>
      <c r="C9" s="663"/>
      <c r="D9" s="663"/>
      <c r="E9" s="663"/>
      <c r="F9" s="663"/>
      <c r="G9" s="663"/>
      <c r="H9" s="663"/>
      <c r="I9" s="663"/>
      <c r="J9" s="663"/>
      <c r="K9" s="663"/>
      <c r="L9" s="663"/>
      <c r="M9" s="663"/>
      <c r="N9" s="663"/>
      <c r="O9" s="663"/>
      <c r="P9" s="663"/>
      <c r="Q9" s="664"/>
      <c r="R9" s="665">
        <v>4120</v>
      </c>
      <c r="S9" s="666"/>
      <c r="T9" s="666"/>
      <c r="U9" s="666"/>
      <c r="V9" s="666"/>
      <c r="W9" s="666"/>
      <c r="X9" s="666"/>
      <c r="Y9" s="667"/>
      <c r="Z9" s="692">
        <v>0.1</v>
      </c>
      <c r="AA9" s="692"/>
      <c r="AB9" s="692"/>
      <c r="AC9" s="692"/>
      <c r="AD9" s="693">
        <v>4120</v>
      </c>
      <c r="AE9" s="693"/>
      <c r="AF9" s="693"/>
      <c r="AG9" s="693"/>
      <c r="AH9" s="693"/>
      <c r="AI9" s="693"/>
      <c r="AJ9" s="693"/>
      <c r="AK9" s="693"/>
      <c r="AL9" s="668">
        <v>0.1</v>
      </c>
      <c r="AM9" s="669"/>
      <c r="AN9" s="669"/>
      <c r="AO9" s="694"/>
      <c r="AP9" s="662" t="s">
        <v>239</v>
      </c>
      <c r="AQ9" s="663"/>
      <c r="AR9" s="663"/>
      <c r="AS9" s="663"/>
      <c r="AT9" s="663"/>
      <c r="AU9" s="663"/>
      <c r="AV9" s="663"/>
      <c r="AW9" s="663"/>
      <c r="AX9" s="663"/>
      <c r="AY9" s="663"/>
      <c r="AZ9" s="663"/>
      <c r="BA9" s="663"/>
      <c r="BB9" s="663"/>
      <c r="BC9" s="663"/>
      <c r="BD9" s="663"/>
      <c r="BE9" s="663"/>
      <c r="BF9" s="664"/>
      <c r="BG9" s="665">
        <v>244959</v>
      </c>
      <c r="BH9" s="666"/>
      <c r="BI9" s="666"/>
      <c r="BJ9" s="666"/>
      <c r="BK9" s="666"/>
      <c r="BL9" s="666"/>
      <c r="BM9" s="666"/>
      <c r="BN9" s="667"/>
      <c r="BO9" s="692">
        <v>45.4</v>
      </c>
      <c r="BP9" s="692"/>
      <c r="BQ9" s="692"/>
      <c r="BR9" s="692"/>
      <c r="BS9" s="693" t="s">
        <v>573</v>
      </c>
      <c r="BT9" s="693"/>
      <c r="BU9" s="693"/>
      <c r="BV9" s="693"/>
      <c r="BW9" s="693"/>
      <c r="BX9" s="693"/>
      <c r="BY9" s="693"/>
      <c r="BZ9" s="693"/>
      <c r="CA9" s="693"/>
      <c r="CB9" s="751"/>
      <c r="CD9" s="707" t="s">
        <v>240</v>
      </c>
      <c r="CE9" s="704"/>
      <c r="CF9" s="704"/>
      <c r="CG9" s="704"/>
      <c r="CH9" s="704"/>
      <c r="CI9" s="704"/>
      <c r="CJ9" s="704"/>
      <c r="CK9" s="704"/>
      <c r="CL9" s="704"/>
      <c r="CM9" s="704"/>
      <c r="CN9" s="704"/>
      <c r="CO9" s="704"/>
      <c r="CP9" s="704"/>
      <c r="CQ9" s="705"/>
      <c r="CR9" s="665">
        <v>702017</v>
      </c>
      <c r="CS9" s="666"/>
      <c r="CT9" s="666"/>
      <c r="CU9" s="666"/>
      <c r="CV9" s="666"/>
      <c r="CW9" s="666"/>
      <c r="CX9" s="666"/>
      <c r="CY9" s="667"/>
      <c r="CZ9" s="692">
        <v>9.6999999999999993</v>
      </c>
      <c r="DA9" s="692"/>
      <c r="DB9" s="692"/>
      <c r="DC9" s="692"/>
      <c r="DD9" s="671">
        <v>33814</v>
      </c>
      <c r="DE9" s="666"/>
      <c r="DF9" s="666"/>
      <c r="DG9" s="666"/>
      <c r="DH9" s="666"/>
      <c r="DI9" s="666"/>
      <c r="DJ9" s="666"/>
      <c r="DK9" s="666"/>
      <c r="DL9" s="666"/>
      <c r="DM9" s="666"/>
      <c r="DN9" s="666"/>
      <c r="DO9" s="666"/>
      <c r="DP9" s="667"/>
      <c r="DQ9" s="671">
        <v>495235</v>
      </c>
      <c r="DR9" s="666"/>
      <c r="DS9" s="666"/>
      <c r="DT9" s="666"/>
      <c r="DU9" s="666"/>
      <c r="DV9" s="666"/>
      <c r="DW9" s="666"/>
      <c r="DX9" s="666"/>
      <c r="DY9" s="666"/>
      <c r="DZ9" s="666"/>
      <c r="EA9" s="666"/>
      <c r="EB9" s="666"/>
      <c r="EC9" s="706"/>
    </row>
    <row r="10" spans="2:143" ht="11.25" customHeight="1">
      <c r="B10" s="662" t="s">
        <v>241</v>
      </c>
      <c r="C10" s="663"/>
      <c r="D10" s="663"/>
      <c r="E10" s="663"/>
      <c r="F10" s="663"/>
      <c r="G10" s="663"/>
      <c r="H10" s="663"/>
      <c r="I10" s="663"/>
      <c r="J10" s="663"/>
      <c r="K10" s="663"/>
      <c r="L10" s="663"/>
      <c r="M10" s="663"/>
      <c r="N10" s="663"/>
      <c r="O10" s="663"/>
      <c r="P10" s="663"/>
      <c r="Q10" s="664"/>
      <c r="R10" s="665" t="s">
        <v>574</v>
      </c>
      <c r="S10" s="666"/>
      <c r="T10" s="666"/>
      <c r="U10" s="666"/>
      <c r="V10" s="666"/>
      <c r="W10" s="666"/>
      <c r="X10" s="666"/>
      <c r="Y10" s="667"/>
      <c r="Z10" s="692" t="s">
        <v>573</v>
      </c>
      <c r="AA10" s="692"/>
      <c r="AB10" s="692"/>
      <c r="AC10" s="692"/>
      <c r="AD10" s="693" t="s">
        <v>130</v>
      </c>
      <c r="AE10" s="693"/>
      <c r="AF10" s="693"/>
      <c r="AG10" s="693"/>
      <c r="AH10" s="693"/>
      <c r="AI10" s="693"/>
      <c r="AJ10" s="693"/>
      <c r="AK10" s="693"/>
      <c r="AL10" s="668" t="s">
        <v>130</v>
      </c>
      <c r="AM10" s="669"/>
      <c r="AN10" s="669"/>
      <c r="AO10" s="694"/>
      <c r="AP10" s="662" t="s">
        <v>575</v>
      </c>
      <c r="AQ10" s="663"/>
      <c r="AR10" s="663"/>
      <c r="AS10" s="663"/>
      <c r="AT10" s="663"/>
      <c r="AU10" s="663"/>
      <c r="AV10" s="663"/>
      <c r="AW10" s="663"/>
      <c r="AX10" s="663"/>
      <c r="AY10" s="663"/>
      <c r="AZ10" s="663"/>
      <c r="BA10" s="663"/>
      <c r="BB10" s="663"/>
      <c r="BC10" s="663"/>
      <c r="BD10" s="663"/>
      <c r="BE10" s="663"/>
      <c r="BF10" s="664"/>
      <c r="BG10" s="665">
        <v>7443</v>
      </c>
      <c r="BH10" s="666"/>
      <c r="BI10" s="666"/>
      <c r="BJ10" s="666"/>
      <c r="BK10" s="666"/>
      <c r="BL10" s="666"/>
      <c r="BM10" s="666"/>
      <c r="BN10" s="667"/>
      <c r="BO10" s="692">
        <v>1.4</v>
      </c>
      <c r="BP10" s="692"/>
      <c r="BQ10" s="692"/>
      <c r="BR10" s="692"/>
      <c r="BS10" s="693" t="s">
        <v>573</v>
      </c>
      <c r="BT10" s="693"/>
      <c r="BU10" s="693"/>
      <c r="BV10" s="693"/>
      <c r="BW10" s="693"/>
      <c r="BX10" s="693"/>
      <c r="BY10" s="693"/>
      <c r="BZ10" s="693"/>
      <c r="CA10" s="693"/>
      <c r="CB10" s="751"/>
      <c r="CD10" s="707" t="s">
        <v>242</v>
      </c>
      <c r="CE10" s="704"/>
      <c r="CF10" s="704"/>
      <c r="CG10" s="704"/>
      <c r="CH10" s="704"/>
      <c r="CI10" s="704"/>
      <c r="CJ10" s="704"/>
      <c r="CK10" s="704"/>
      <c r="CL10" s="704"/>
      <c r="CM10" s="704"/>
      <c r="CN10" s="704"/>
      <c r="CO10" s="704"/>
      <c r="CP10" s="704"/>
      <c r="CQ10" s="705"/>
      <c r="CR10" s="665">
        <v>1619</v>
      </c>
      <c r="CS10" s="666"/>
      <c r="CT10" s="666"/>
      <c r="CU10" s="666"/>
      <c r="CV10" s="666"/>
      <c r="CW10" s="666"/>
      <c r="CX10" s="666"/>
      <c r="CY10" s="667"/>
      <c r="CZ10" s="692">
        <v>0</v>
      </c>
      <c r="DA10" s="692"/>
      <c r="DB10" s="692"/>
      <c r="DC10" s="692"/>
      <c r="DD10" s="671" t="s">
        <v>573</v>
      </c>
      <c r="DE10" s="666"/>
      <c r="DF10" s="666"/>
      <c r="DG10" s="666"/>
      <c r="DH10" s="666"/>
      <c r="DI10" s="666"/>
      <c r="DJ10" s="666"/>
      <c r="DK10" s="666"/>
      <c r="DL10" s="666"/>
      <c r="DM10" s="666"/>
      <c r="DN10" s="666"/>
      <c r="DO10" s="666"/>
      <c r="DP10" s="667"/>
      <c r="DQ10" s="671">
        <v>1619</v>
      </c>
      <c r="DR10" s="666"/>
      <c r="DS10" s="666"/>
      <c r="DT10" s="666"/>
      <c r="DU10" s="666"/>
      <c r="DV10" s="666"/>
      <c r="DW10" s="666"/>
      <c r="DX10" s="666"/>
      <c r="DY10" s="666"/>
      <c r="DZ10" s="666"/>
      <c r="EA10" s="666"/>
      <c r="EB10" s="666"/>
      <c r="EC10" s="706"/>
    </row>
    <row r="11" spans="2:143" ht="11.25" customHeight="1">
      <c r="B11" s="662" t="s">
        <v>243</v>
      </c>
      <c r="C11" s="663"/>
      <c r="D11" s="663"/>
      <c r="E11" s="663"/>
      <c r="F11" s="663"/>
      <c r="G11" s="663"/>
      <c r="H11" s="663"/>
      <c r="I11" s="663"/>
      <c r="J11" s="663"/>
      <c r="K11" s="663"/>
      <c r="L11" s="663"/>
      <c r="M11" s="663"/>
      <c r="N11" s="663"/>
      <c r="O11" s="663"/>
      <c r="P11" s="663"/>
      <c r="Q11" s="664"/>
      <c r="R11" s="665">
        <v>179162</v>
      </c>
      <c r="S11" s="666"/>
      <c r="T11" s="666"/>
      <c r="U11" s="666"/>
      <c r="V11" s="666"/>
      <c r="W11" s="666"/>
      <c r="X11" s="666"/>
      <c r="Y11" s="667"/>
      <c r="Z11" s="668">
        <v>2.2999999999999998</v>
      </c>
      <c r="AA11" s="669"/>
      <c r="AB11" s="669"/>
      <c r="AC11" s="670"/>
      <c r="AD11" s="671">
        <v>179162</v>
      </c>
      <c r="AE11" s="666"/>
      <c r="AF11" s="666"/>
      <c r="AG11" s="666"/>
      <c r="AH11" s="666"/>
      <c r="AI11" s="666"/>
      <c r="AJ11" s="666"/>
      <c r="AK11" s="667"/>
      <c r="AL11" s="668">
        <v>6.2</v>
      </c>
      <c r="AM11" s="669"/>
      <c r="AN11" s="669"/>
      <c r="AO11" s="694"/>
      <c r="AP11" s="662" t="s">
        <v>576</v>
      </c>
      <c r="AQ11" s="663"/>
      <c r="AR11" s="663"/>
      <c r="AS11" s="663"/>
      <c r="AT11" s="663"/>
      <c r="AU11" s="663"/>
      <c r="AV11" s="663"/>
      <c r="AW11" s="663"/>
      <c r="AX11" s="663"/>
      <c r="AY11" s="663"/>
      <c r="AZ11" s="663"/>
      <c r="BA11" s="663"/>
      <c r="BB11" s="663"/>
      <c r="BC11" s="663"/>
      <c r="BD11" s="663"/>
      <c r="BE11" s="663"/>
      <c r="BF11" s="664"/>
      <c r="BG11" s="665">
        <v>7131</v>
      </c>
      <c r="BH11" s="666"/>
      <c r="BI11" s="666"/>
      <c r="BJ11" s="666"/>
      <c r="BK11" s="666"/>
      <c r="BL11" s="666"/>
      <c r="BM11" s="666"/>
      <c r="BN11" s="667"/>
      <c r="BO11" s="692">
        <v>1.3</v>
      </c>
      <c r="BP11" s="692"/>
      <c r="BQ11" s="692"/>
      <c r="BR11" s="692"/>
      <c r="BS11" s="693">
        <v>1989</v>
      </c>
      <c r="BT11" s="693"/>
      <c r="BU11" s="693"/>
      <c r="BV11" s="693"/>
      <c r="BW11" s="693"/>
      <c r="BX11" s="693"/>
      <c r="BY11" s="693"/>
      <c r="BZ11" s="693"/>
      <c r="CA11" s="693"/>
      <c r="CB11" s="751"/>
      <c r="CD11" s="707" t="s">
        <v>244</v>
      </c>
      <c r="CE11" s="704"/>
      <c r="CF11" s="704"/>
      <c r="CG11" s="704"/>
      <c r="CH11" s="704"/>
      <c r="CI11" s="704"/>
      <c r="CJ11" s="704"/>
      <c r="CK11" s="704"/>
      <c r="CL11" s="704"/>
      <c r="CM11" s="704"/>
      <c r="CN11" s="704"/>
      <c r="CO11" s="704"/>
      <c r="CP11" s="704"/>
      <c r="CQ11" s="705"/>
      <c r="CR11" s="665">
        <v>119466</v>
      </c>
      <c r="CS11" s="666"/>
      <c r="CT11" s="666"/>
      <c r="CU11" s="666"/>
      <c r="CV11" s="666"/>
      <c r="CW11" s="666"/>
      <c r="CX11" s="666"/>
      <c r="CY11" s="667"/>
      <c r="CZ11" s="692">
        <v>1.7</v>
      </c>
      <c r="DA11" s="692"/>
      <c r="DB11" s="692"/>
      <c r="DC11" s="692"/>
      <c r="DD11" s="671">
        <v>20949</v>
      </c>
      <c r="DE11" s="666"/>
      <c r="DF11" s="666"/>
      <c r="DG11" s="666"/>
      <c r="DH11" s="666"/>
      <c r="DI11" s="666"/>
      <c r="DJ11" s="666"/>
      <c r="DK11" s="666"/>
      <c r="DL11" s="666"/>
      <c r="DM11" s="666"/>
      <c r="DN11" s="666"/>
      <c r="DO11" s="666"/>
      <c r="DP11" s="667"/>
      <c r="DQ11" s="671">
        <v>92563</v>
      </c>
      <c r="DR11" s="666"/>
      <c r="DS11" s="666"/>
      <c r="DT11" s="666"/>
      <c r="DU11" s="666"/>
      <c r="DV11" s="666"/>
      <c r="DW11" s="666"/>
      <c r="DX11" s="666"/>
      <c r="DY11" s="666"/>
      <c r="DZ11" s="666"/>
      <c r="EA11" s="666"/>
      <c r="EB11" s="666"/>
      <c r="EC11" s="706"/>
    </row>
    <row r="12" spans="2:143" ht="11.25" customHeight="1">
      <c r="B12" s="662" t="s">
        <v>245</v>
      </c>
      <c r="C12" s="663"/>
      <c r="D12" s="663"/>
      <c r="E12" s="663"/>
      <c r="F12" s="663"/>
      <c r="G12" s="663"/>
      <c r="H12" s="663"/>
      <c r="I12" s="663"/>
      <c r="J12" s="663"/>
      <c r="K12" s="663"/>
      <c r="L12" s="663"/>
      <c r="M12" s="663"/>
      <c r="N12" s="663"/>
      <c r="O12" s="663"/>
      <c r="P12" s="663"/>
      <c r="Q12" s="664"/>
      <c r="R12" s="665" t="s">
        <v>574</v>
      </c>
      <c r="S12" s="666"/>
      <c r="T12" s="666"/>
      <c r="U12" s="666"/>
      <c r="V12" s="666"/>
      <c r="W12" s="666"/>
      <c r="X12" s="666"/>
      <c r="Y12" s="667"/>
      <c r="Z12" s="692" t="s">
        <v>130</v>
      </c>
      <c r="AA12" s="692"/>
      <c r="AB12" s="692"/>
      <c r="AC12" s="692"/>
      <c r="AD12" s="693" t="s">
        <v>574</v>
      </c>
      <c r="AE12" s="693"/>
      <c r="AF12" s="693"/>
      <c r="AG12" s="693"/>
      <c r="AH12" s="693"/>
      <c r="AI12" s="693"/>
      <c r="AJ12" s="693"/>
      <c r="AK12" s="693"/>
      <c r="AL12" s="668" t="s">
        <v>574</v>
      </c>
      <c r="AM12" s="669"/>
      <c r="AN12" s="669"/>
      <c r="AO12" s="694"/>
      <c r="AP12" s="662" t="s">
        <v>246</v>
      </c>
      <c r="AQ12" s="663"/>
      <c r="AR12" s="663"/>
      <c r="AS12" s="663"/>
      <c r="AT12" s="663"/>
      <c r="AU12" s="663"/>
      <c r="AV12" s="663"/>
      <c r="AW12" s="663"/>
      <c r="AX12" s="663"/>
      <c r="AY12" s="663"/>
      <c r="AZ12" s="663"/>
      <c r="BA12" s="663"/>
      <c r="BB12" s="663"/>
      <c r="BC12" s="663"/>
      <c r="BD12" s="663"/>
      <c r="BE12" s="663"/>
      <c r="BF12" s="664"/>
      <c r="BG12" s="665">
        <v>219364</v>
      </c>
      <c r="BH12" s="666"/>
      <c r="BI12" s="666"/>
      <c r="BJ12" s="666"/>
      <c r="BK12" s="666"/>
      <c r="BL12" s="666"/>
      <c r="BM12" s="666"/>
      <c r="BN12" s="667"/>
      <c r="BO12" s="692">
        <v>40.700000000000003</v>
      </c>
      <c r="BP12" s="692"/>
      <c r="BQ12" s="692"/>
      <c r="BR12" s="692"/>
      <c r="BS12" s="693" t="s">
        <v>130</v>
      </c>
      <c r="BT12" s="693"/>
      <c r="BU12" s="693"/>
      <c r="BV12" s="693"/>
      <c r="BW12" s="693"/>
      <c r="BX12" s="693"/>
      <c r="BY12" s="693"/>
      <c r="BZ12" s="693"/>
      <c r="CA12" s="693"/>
      <c r="CB12" s="751"/>
      <c r="CD12" s="707" t="s">
        <v>247</v>
      </c>
      <c r="CE12" s="704"/>
      <c r="CF12" s="704"/>
      <c r="CG12" s="704"/>
      <c r="CH12" s="704"/>
      <c r="CI12" s="704"/>
      <c r="CJ12" s="704"/>
      <c r="CK12" s="704"/>
      <c r="CL12" s="704"/>
      <c r="CM12" s="704"/>
      <c r="CN12" s="704"/>
      <c r="CO12" s="704"/>
      <c r="CP12" s="704"/>
      <c r="CQ12" s="705"/>
      <c r="CR12" s="665">
        <v>123317</v>
      </c>
      <c r="CS12" s="666"/>
      <c r="CT12" s="666"/>
      <c r="CU12" s="666"/>
      <c r="CV12" s="666"/>
      <c r="CW12" s="666"/>
      <c r="CX12" s="666"/>
      <c r="CY12" s="667"/>
      <c r="CZ12" s="692">
        <v>1.7</v>
      </c>
      <c r="DA12" s="692"/>
      <c r="DB12" s="692"/>
      <c r="DC12" s="692"/>
      <c r="DD12" s="671">
        <v>440</v>
      </c>
      <c r="DE12" s="666"/>
      <c r="DF12" s="666"/>
      <c r="DG12" s="666"/>
      <c r="DH12" s="666"/>
      <c r="DI12" s="666"/>
      <c r="DJ12" s="666"/>
      <c r="DK12" s="666"/>
      <c r="DL12" s="666"/>
      <c r="DM12" s="666"/>
      <c r="DN12" s="666"/>
      <c r="DO12" s="666"/>
      <c r="DP12" s="667"/>
      <c r="DQ12" s="671">
        <v>122750</v>
      </c>
      <c r="DR12" s="666"/>
      <c r="DS12" s="666"/>
      <c r="DT12" s="666"/>
      <c r="DU12" s="666"/>
      <c r="DV12" s="666"/>
      <c r="DW12" s="666"/>
      <c r="DX12" s="666"/>
      <c r="DY12" s="666"/>
      <c r="DZ12" s="666"/>
      <c r="EA12" s="666"/>
      <c r="EB12" s="666"/>
      <c r="EC12" s="706"/>
    </row>
    <row r="13" spans="2:143" ht="11.25" customHeight="1">
      <c r="B13" s="662" t="s">
        <v>248</v>
      </c>
      <c r="C13" s="663"/>
      <c r="D13" s="663"/>
      <c r="E13" s="663"/>
      <c r="F13" s="663"/>
      <c r="G13" s="663"/>
      <c r="H13" s="663"/>
      <c r="I13" s="663"/>
      <c r="J13" s="663"/>
      <c r="K13" s="663"/>
      <c r="L13" s="663"/>
      <c r="M13" s="663"/>
      <c r="N13" s="663"/>
      <c r="O13" s="663"/>
      <c r="P13" s="663"/>
      <c r="Q13" s="664"/>
      <c r="R13" s="665" t="s">
        <v>573</v>
      </c>
      <c r="S13" s="666"/>
      <c r="T13" s="666"/>
      <c r="U13" s="666"/>
      <c r="V13" s="666"/>
      <c r="W13" s="666"/>
      <c r="X13" s="666"/>
      <c r="Y13" s="667"/>
      <c r="Z13" s="692" t="s">
        <v>574</v>
      </c>
      <c r="AA13" s="692"/>
      <c r="AB13" s="692"/>
      <c r="AC13" s="692"/>
      <c r="AD13" s="693" t="s">
        <v>574</v>
      </c>
      <c r="AE13" s="693"/>
      <c r="AF13" s="693"/>
      <c r="AG13" s="693"/>
      <c r="AH13" s="693"/>
      <c r="AI13" s="693"/>
      <c r="AJ13" s="693"/>
      <c r="AK13" s="693"/>
      <c r="AL13" s="668" t="s">
        <v>574</v>
      </c>
      <c r="AM13" s="669"/>
      <c r="AN13" s="669"/>
      <c r="AO13" s="694"/>
      <c r="AP13" s="662" t="s">
        <v>249</v>
      </c>
      <c r="AQ13" s="663"/>
      <c r="AR13" s="663"/>
      <c r="AS13" s="663"/>
      <c r="AT13" s="663"/>
      <c r="AU13" s="663"/>
      <c r="AV13" s="663"/>
      <c r="AW13" s="663"/>
      <c r="AX13" s="663"/>
      <c r="AY13" s="663"/>
      <c r="AZ13" s="663"/>
      <c r="BA13" s="663"/>
      <c r="BB13" s="663"/>
      <c r="BC13" s="663"/>
      <c r="BD13" s="663"/>
      <c r="BE13" s="663"/>
      <c r="BF13" s="664"/>
      <c r="BG13" s="665">
        <v>207738</v>
      </c>
      <c r="BH13" s="666"/>
      <c r="BI13" s="666"/>
      <c r="BJ13" s="666"/>
      <c r="BK13" s="666"/>
      <c r="BL13" s="666"/>
      <c r="BM13" s="666"/>
      <c r="BN13" s="667"/>
      <c r="BO13" s="692">
        <v>38.5</v>
      </c>
      <c r="BP13" s="692"/>
      <c r="BQ13" s="692"/>
      <c r="BR13" s="692"/>
      <c r="BS13" s="693" t="s">
        <v>574</v>
      </c>
      <c r="BT13" s="693"/>
      <c r="BU13" s="693"/>
      <c r="BV13" s="693"/>
      <c r="BW13" s="693"/>
      <c r="BX13" s="693"/>
      <c r="BY13" s="693"/>
      <c r="BZ13" s="693"/>
      <c r="CA13" s="693"/>
      <c r="CB13" s="751"/>
      <c r="CD13" s="707" t="s">
        <v>250</v>
      </c>
      <c r="CE13" s="704"/>
      <c r="CF13" s="704"/>
      <c r="CG13" s="704"/>
      <c r="CH13" s="704"/>
      <c r="CI13" s="704"/>
      <c r="CJ13" s="704"/>
      <c r="CK13" s="704"/>
      <c r="CL13" s="704"/>
      <c r="CM13" s="704"/>
      <c r="CN13" s="704"/>
      <c r="CO13" s="704"/>
      <c r="CP13" s="704"/>
      <c r="CQ13" s="705"/>
      <c r="CR13" s="665">
        <v>647679</v>
      </c>
      <c r="CS13" s="666"/>
      <c r="CT13" s="666"/>
      <c r="CU13" s="666"/>
      <c r="CV13" s="666"/>
      <c r="CW13" s="666"/>
      <c r="CX13" s="666"/>
      <c r="CY13" s="667"/>
      <c r="CZ13" s="692">
        <v>9</v>
      </c>
      <c r="DA13" s="692"/>
      <c r="DB13" s="692"/>
      <c r="DC13" s="692"/>
      <c r="DD13" s="671">
        <v>454203</v>
      </c>
      <c r="DE13" s="666"/>
      <c r="DF13" s="666"/>
      <c r="DG13" s="666"/>
      <c r="DH13" s="666"/>
      <c r="DI13" s="666"/>
      <c r="DJ13" s="666"/>
      <c r="DK13" s="666"/>
      <c r="DL13" s="666"/>
      <c r="DM13" s="666"/>
      <c r="DN13" s="666"/>
      <c r="DO13" s="666"/>
      <c r="DP13" s="667"/>
      <c r="DQ13" s="671">
        <v>142866</v>
      </c>
      <c r="DR13" s="666"/>
      <c r="DS13" s="666"/>
      <c r="DT13" s="666"/>
      <c r="DU13" s="666"/>
      <c r="DV13" s="666"/>
      <c r="DW13" s="666"/>
      <c r="DX13" s="666"/>
      <c r="DY13" s="666"/>
      <c r="DZ13" s="666"/>
      <c r="EA13" s="666"/>
      <c r="EB13" s="666"/>
      <c r="EC13" s="706"/>
    </row>
    <row r="14" spans="2:143" ht="11.25" customHeight="1">
      <c r="B14" s="662" t="s">
        <v>251</v>
      </c>
      <c r="C14" s="663"/>
      <c r="D14" s="663"/>
      <c r="E14" s="663"/>
      <c r="F14" s="663"/>
      <c r="G14" s="663"/>
      <c r="H14" s="663"/>
      <c r="I14" s="663"/>
      <c r="J14" s="663"/>
      <c r="K14" s="663"/>
      <c r="L14" s="663"/>
      <c r="M14" s="663"/>
      <c r="N14" s="663"/>
      <c r="O14" s="663"/>
      <c r="P14" s="663"/>
      <c r="Q14" s="664"/>
      <c r="R14" s="665" t="s">
        <v>574</v>
      </c>
      <c r="S14" s="666"/>
      <c r="T14" s="666"/>
      <c r="U14" s="666"/>
      <c r="V14" s="666"/>
      <c r="W14" s="666"/>
      <c r="X14" s="666"/>
      <c r="Y14" s="667"/>
      <c r="Z14" s="692" t="s">
        <v>130</v>
      </c>
      <c r="AA14" s="692"/>
      <c r="AB14" s="692"/>
      <c r="AC14" s="692"/>
      <c r="AD14" s="693" t="s">
        <v>130</v>
      </c>
      <c r="AE14" s="693"/>
      <c r="AF14" s="693"/>
      <c r="AG14" s="693"/>
      <c r="AH14" s="693"/>
      <c r="AI14" s="693"/>
      <c r="AJ14" s="693"/>
      <c r="AK14" s="693"/>
      <c r="AL14" s="668" t="s">
        <v>574</v>
      </c>
      <c r="AM14" s="669"/>
      <c r="AN14" s="669"/>
      <c r="AO14" s="694"/>
      <c r="AP14" s="662" t="s">
        <v>577</v>
      </c>
      <c r="AQ14" s="663"/>
      <c r="AR14" s="663"/>
      <c r="AS14" s="663"/>
      <c r="AT14" s="663"/>
      <c r="AU14" s="663"/>
      <c r="AV14" s="663"/>
      <c r="AW14" s="663"/>
      <c r="AX14" s="663"/>
      <c r="AY14" s="663"/>
      <c r="AZ14" s="663"/>
      <c r="BA14" s="663"/>
      <c r="BB14" s="663"/>
      <c r="BC14" s="663"/>
      <c r="BD14" s="663"/>
      <c r="BE14" s="663"/>
      <c r="BF14" s="664"/>
      <c r="BG14" s="665">
        <v>30733</v>
      </c>
      <c r="BH14" s="666"/>
      <c r="BI14" s="666"/>
      <c r="BJ14" s="666"/>
      <c r="BK14" s="666"/>
      <c r="BL14" s="666"/>
      <c r="BM14" s="666"/>
      <c r="BN14" s="667"/>
      <c r="BO14" s="692">
        <v>5.7</v>
      </c>
      <c r="BP14" s="692"/>
      <c r="BQ14" s="692"/>
      <c r="BR14" s="692"/>
      <c r="BS14" s="693" t="s">
        <v>573</v>
      </c>
      <c r="BT14" s="693"/>
      <c r="BU14" s="693"/>
      <c r="BV14" s="693"/>
      <c r="BW14" s="693"/>
      <c r="BX14" s="693"/>
      <c r="BY14" s="693"/>
      <c r="BZ14" s="693"/>
      <c r="CA14" s="693"/>
      <c r="CB14" s="751"/>
      <c r="CD14" s="707" t="s">
        <v>252</v>
      </c>
      <c r="CE14" s="704"/>
      <c r="CF14" s="704"/>
      <c r="CG14" s="704"/>
      <c r="CH14" s="704"/>
      <c r="CI14" s="704"/>
      <c r="CJ14" s="704"/>
      <c r="CK14" s="704"/>
      <c r="CL14" s="704"/>
      <c r="CM14" s="704"/>
      <c r="CN14" s="704"/>
      <c r="CO14" s="704"/>
      <c r="CP14" s="704"/>
      <c r="CQ14" s="705"/>
      <c r="CR14" s="665">
        <v>158327</v>
      </c>
      <c r="CS14" s="666"/>
      <c r="CT14" s="666"/>
      <c r="CU14" s="666"/>
      <c r="CV14" s="666"/>
      <c r="CW14" s="666"/>
      <c r="CX14" s="666"/>
      <c r="CY14" s="667"/>
      <c r="CZ14" s="692">
        <v>2.2000000000000002</v>
      </c>
      <c r="DA14" s="692"/>
      <c r="DB14" s="692"/>
      <c r="DC14" s="692"/>
      <c r="DD14" s="671">
        <v>599</v>
      </c>
      <c r="DE14" s="666"/>
      <c r="DF14" s="666"/>
      <c r="DG14" s="666"/>
      <c r="DH14" s="666"/>
      <c r="DI14" s="666"/>
      <c r="DJ14" s="666"/>
      <c r="DK14" s="666"/>
      <c r="DL14" s="666"/>
      <c r="DM14" s="666"/>
      <c r="DN14" s="666"/>
      <c r="DO14" s="666"/>
      <c r="DP14" s="667"/>
      <c r="DQ14" s="671">
        <v>154966</v>
      </c>
      <c r="DR14" s="666"/>
      <c r="DS14" s="666"/>
      <c r="DT14" s="666"/>
      <c r="DU14" s="666"/>
      <c r="DV14" s="666"/>
      <c r="DW14" s="666"/>
      <c r="DX14" s="666"/>
      <c r="DY14" s="666"/>
      <c r="DZ14" s="666"/>
      <c r="EA14" s="666"/>
      <c r="EB14" s="666"/>
      <c r="EC14" s="706"/>
    </row>
    <row r="15" spans="2:143" ht="11.25" customHeight="1">
      <c r="B15" s="662" t="s">
        <v>253</v>
      </c>
      <c r="C15" s="663"/>
      <c r="D15" s="663"/>
      <c r="E15" s="663"/>
      <c r="F15" s="663"/>
      <c r="G15" s="663"/>
      <c r="H15" s="663"/>
      <c r="I15" s="663"/>
      <c r="J15" s="663"/>
      <c r="K15" s="663"/>
      <c r="L15" s="663"/>
      <c r="M15" s="663"/>
      <c r="N15" s="663"/>
      <c r="O15" s="663"/>
      <c r="P15" s="663"/>
      <c r="Q15" s="664"/>
      <c r="R15" s="665" t="s">
        <v>130</v>
      </c>
      <c r="S15" s="666"/>
      <c r="T15" s="666"/>
      <c r="U15" s="666"/>
      <c r="V15" s="666"/>
      <c r="W15" s="666"/>
      <c r="X15" s="666"/>
      <c r="Y15" s="667"/>
      <c r="Z15" s="692" t="s">
        <v>130</v>
      </c>
      <c r="AA15" s="692"/>
      <c r="AB15" s="692"/>
      <c r="AC15" s="692"/>
      <c r="AD15" s="693" t="s">
        <v>574</v>
      </c>
      <c r="AE15" s="693"/>
      <c r="AF15" s="693"/>
      <c r="AG15" s="693"/>
      <c r="AH15" s="693"/>
      <c r="AI15" s="693"/>
      <c r="AJ15" s="693"/>
      <c r="AK15" s="693"/>
      <c r="AL15" s="668" t="s">
        <v>573</v>
      </c>
      <c r="AM15" s="669"/>
      <c r="AN15" s="669"/>
      <c r="AO15" s="694"/>
      <c r="AP15" s="662" t="s">
        <v>254</v>
      </c>
      <c r="AQ15" s="663"/>
      <c r="AR15" s="663"/>
      <c r="AS15" s="663"/>
      <c r="AT15" s="663"/>
      <c r="AU15" s="663"/>
      <c r="AV15" s="663"/>
      <c r="AW15" s="663"/>
      <c r="AX15" s="663"/>
      <c r="AY15" s="663"/>
      <c r="AZ15" s="663"/>
      <c r="BA15" s="663"/>
      <c r="BB15" s="663"/>
      <c r="BC15" s="663"/>
      <c r="BD15" s="663"/>
      <c r="BE15" s="663"/>
      <c r="BF15" s="664"/>
      <c r="BG15" s="665">
        <v>17357</v>
      </c>
      <c r="BH15" s="666"/>
      <c r="BI15" s="666"/>
      <c r="BJ15" s="666"/>
      <c r="BK15" s="666"/>
      <c r="BL15" s="666"/>
      <c r="BM15" s="666"/>
      <c r="BN15" s="667"/>
      <c r="BO15" s="692">
        <v>3.2</v>
      </c>
      <c r="BP15" s="692"/>
      <c r="BQ15" s="692"/>
      <c r="BR15" s="692"/>
      <c r="BS15" s="693" t="s">
        <v>574</v>
      </c>
      <c r="BT15" s="693"/>
      <c r="BU15" s="693"/>
      <c r="BV15" s="693"/>
      <c r="BW15" s="693"/>
      <c r="BX15" s="693"/>
      <c r="BY15" s="693"/>
      <c r="BZ15" s="693"/>
      <c r="CA15" s="693"/>
      <c r="CB15" s="751"/>
      <c r="CD15" s="707" t="s">
        <v>255</v>
      </c>
      <c r="CE15" s="704"/>
      <c r="CF15" s="704"/>
      <c r="CG15" s="704"/>
      <c r="CH15" s="704"/>
      <c r="CI15" s="704"/>
      <c r="CJ15" s="704"/>
      <c r="CK15" s="704"/>
      <c r="CL15" s="704"/>
      <c r="CM15" s="704"/>
      <c r="CN15" s="704"/>
      <c r="CO15" s="704"/>
      <c r="CP15" s="704"/>
      <c r="CQ15" s="705"/>
      <c r="CR15" s="665">
        <v>1739160</v>
      </c>
      <c r="CS15" s="666"/>
      <c r="CT15" s="666"/>
      <c r="CU15" s="666"/>
      <c r="CV15" s="666"/>
      <c r="CW15" s="666"/>
      <c r="CX15" s="666"/>
      <c r="CY15" s="667"/>
      <c r="CZ15" s="692">
        <v>24.1</v>
      </c>
      <c r="DA15" s="692"/>
      <c r="DB15" s="692"/>
      <c r="DC15" s="692"/>
      <c r="DD15" s="671">
        <v>1409153</v>
      </c>
      <c r="DE15" s="666"/>
      <c r="DF15" s="666"/>
      <c r="DG15" s="666"/>
      <c r="DH15" s="666"/>
      <c r="DI15" s="666"/>
      <c r="DJ15" s="666"/>
      <c r="DK15" s="666"/>
      <c r="DL15" s="666"/>
      <c r="DM15" s="666"/>
      <c r="DN15" s="666"/>
      <c r="DO15" s="666"/>
      <c r="DP15" s="667"/>
      <c r="DQ15" s="671">
        <v>314606</v>
      </c>
      <c r="DR15" s="666"/>
      <c r="DS15" s="666"/>
      <c r="DT15" s="666"/>
      <c r="DU15" s="666"/>
      <c r="DV15" s="666"/>
      <c r="DW15" s="666"/>
      <c r="DX15" s="666"/>
      <c r="DY15" s="666"/>
      <c r="DZ15" s="666"/>
      <c r="EA15" s="666"/>
      <c r="EB15" s="666"/>
      <c r="EC15" s="706"/>
    </row>
    <row r="16" spans="2:143" ht="11.25" customHeight="1">
      <c r="B16" s="662" t="s">
        <v>578</v>
      </c>
      <c r="C16" s="663"/>
      <c r="D16" s="663"/>
      <c r="E16" s="663"/>
      <c r="F16" s="663"/>
      <c r="G16" s="663"/>
      <c r="H16" s="663"/>
      <c r="I16" s="663"/>
      <c r="J16" s="663"/>
      <c r="K16" s="663"/>
      <c r="L16" s="663"/>
      <c r="M16" s="663"/>
      <c r="N16" s="663"/>
      <c r="O16" s="663"/>
      <c r="P16" s="663"/>
      <c r="Q16" s="664"/>
      <c r="R16" s="665">
        <v>3810</v>
      </c>
      <c r="S16" s="666"/>
      <c r="T16" s="666"/>
      <c r="U16" s="666"/>
      <c r="V16" s="666"/>
      <c r="W16" s="666"/>
      <c r="X16" s="666"/>
      <c r="Y16" s="667"/>
      <c r="Z16" s="692">
        <v>0</v>
      </c>
      <c r="AA16" s="692"/>
      <c r="AB16" s="692"/>
      <c r="AC16" s="692"/>
      <c r="AD16" s="693">
        <v>3810</v>
      </c>
      <c r="AE16" s="693"/>
      <c r="AF16" s="693"/>
      <c r="AG16" s="693"/>
      <c r="AH16" s="693"/>
      <c r="AI16" s="693"/>
      <c r="AJ16" s="693"/>
      <c r="AK16" s="693"/>
      <c r="AL16" s="668">
        <v>0.1</v>
      </c>
      <c r="AM16" s="669"/>
      <c r="AN16" s="669"/>
      <c r="AO16" s="694"/>
      <c r="AP16" s="662" t="s">
        <v>579</v>
      </c>
      <c r="AQ16" s="663"/>
      <c r="AR16" s="663"/>
      <c r="AS16" s="663"/>
      <c r="AT16" s="663"/>
      <c r="AU16" s="663"/>
      <c r="AV16" s="663"/>
      <c r="AW16" s="663"/>
      <c r="AX16" s="663"/>
      <c r="AY16" s="663"/>
      <c r="AZ16" s="663"/>
      <c r="BA16" s="663"/>
      <c r="BB16" s="663"/>
      <c r="BC16" s="663"/>
      <c r="BD16" s="663"/>
      <c r="BE16" s="663"/>
      <c r="BF16" s="664"/>
      <c r="BG16" s="665" t="s">
        <v>573</v>
      </c>
      <c r="BH16" s="666"/>
      <c r="BI16" s="666"/>
      <c r="BJ16" s="666"/>
      <c r="BK16" s="666"/>
      <c r="BL16" s="666"/>
      <c r="BM16" s="666"/>
      <c r="BN16" s="667"/>
      <c r="BO16" s="692" t="s">
        <v>130</v>
      </c>
      <c r="BP16" s="692"/>
      <c r="BQ16" s="692"/>
      <c r="BR16" s="692"/>
      <c r="BS16" s="693" t="s">
        <v>574</v>
      </c>
      <c r="BT16" s="693"/>
      <c r="BU16" s="693"/>
      <c r="BV16" s="693"/>
      <c r="BW16" s="693"/>
      <c r="BX16" s="693"/>
      <c r="BY16" s="693"/>
      <c r="BZ16" s="693"/>
      <c r="CA16" s="693"/>
      <c r="CB16" s="751"/>
      <c r="CD16" s="707" t="s">
        <v>256</v>
      </c>
      <c r="CE16" s="704"/>
      <c r="CF16" s="704"/>
      <c r="CG16" s="704"/>
      <c r="CH16" s="704"/>
      <c r="CI16" s="704"/>
      <c r="CJ16" s="704"/>
      <c r="CK16" s="704"/>
      <c r="CL16" s="704"/>
      <c r="CM16" s="704"/>
      <c r="CN16" s="704"/>
      <c r="CO16" s="704"/>
      <c r="CP16" s="704"/>
      <c r="CQ16" s="705"/>
      <c r="CR16" s="665" t="s">
        <v>130</v>
      </c>
      <c r="CS16" s="666"/>
      <c r="CT16" s="666"/>
      <c r="CU16" s="666"/>
      <c r="CV16" s="666"/>
      <c r="CW16" s="666"/>
      <c r="CX16" s="666"/>
      <c r="CY16" s="667"/>
      <c r="CZ16" s="692" t="s">
        <v>130</v>
      </c>
      <c r="DA16" s="692"/>
      <c r="DB16" s="692"/>
      <c r="DC16" s="692"/>
      <c r="DD16" s="671" t="s">
        <v>574</v>
      </c>
      <c r="DE16" s="666"/>
      <c r="DF16" s="666"/>
      <c r="DG16" s="666"/>
      <c r="DH16" s="666"/>
      <c r="DI16" s="666"/>
      <c r="DJ16" s="666"/>
      <c r="DK16" s="666"/>
      <c r="DL16" s="666"/>
      <c r="DM16" s="666"/>
      <c r="DN16" s="666"/>
      <c r="DO16" s="666"/>
      <c r="DP16" s="667"/>
      <c r="DQ16" s="671" t="s">
        <v>130</v>
      </c>
      <c r="DR16" s="666"/>
      <c r="DS16" s="666"/>
      <c r="DT16" s="666"/>
      <c r="DU16" s="666"/>
      <c r="DV16" s="666"/>
      <c r="DW16" s="666"/>
      <c r="DX16" s="666"/>
      <c r="DY16" s="666"/>
      <c r="DZ16" s="666"/>
      <c r="EA16" s="666"/>
      <c r="EB16" s="666"/>
      <c r="EC16" s="706"/>
    </row>
    <row r="17" spans="2:133" ht="11.25" customHeight="1">
      <c r="B17" s="662" t="s">
        <v>580</v>
      </c>
      <c r="C17" s="663"/>
      <c r="D17" s="663"/>
      <c r="E17" s="663"/>
      <c r="F17" s="663"/>
      <c r="G17" s="663"/>
      <c r="H17" s="663"/>
      <c r="I17" s="663"/>
      <c r="J17" s="663"/>
      <c r="K17" s="663"/>
      <c r="L17" s="663"/>
      <c r="M17" s="663"/>
      <c r="N17" s="663"/>
      <c r="O17" s="663"/>
      <c r="P17" s="663"/>
      <c r="Q17" s="664"/>
      <c r="R17" s="665">
        <v>4028</v>
      </c>
      <c r="S17" s="666"/>
      <c r="T17" s="666"/>
      <c r="U17" s="666"/>
      <c r="V17" s="666"/>
      <c r="W17" s="666"/>
      <c r="X17" s="666"/>
      <c r="Y17" s="667"/>
      <c r="Z17" s="692">
        <v>0.1</v>
      </c>
      <c r="AA17" s="692"/>
      <c r="AB17" s="692"/>
      <c r="AC17" s="692"/>
      <c r="AD17" s="693">
        <v>4028</v>
      </c>
      <c r="AE17" s="693"/>
      <c r="AF17" s="693"/>
      <c r="AG17" s="693"/>
      <c r="AH17" s="693"/>
      <c r="AI17" s="693"/>
      <c r="AJ17" s="693"/>
      <c r="AK17" s="693"/>
      <c r="AL17" s="668">
        <v>0.1</v>
      </c>
      <c r="AM17" s="669"/>
      <c r="AN17" s="669"/>
      <c r="AO17" s="694"/>
      <c r="AP17" s="662" t="s">
        <v>257</v>
      </c>
      <c r="AQ17" s="663"/>
      <c r="AR17" s="663"/>
      <c r="AS17" s="663"/>
      <c r="AT17" s="663"/>
      <c r="AU17" s="663"/>
      <c r="AV17" s="663"/>
      <c r="AW17" s="663"/>
      <c r="AX17" s="663"/>
      <c r="AY17" s="663"/>
      <c r="AZ17" s="663"/>
      <c r="BA17" s="663"/>
      <c r="BB17" s="663"/>
      <c r="BC17" s="663"/>
      <c r="BD17" s="663"/>
      <c r="BE17" s="663"/>
      <c r="BF17" s="664"/>
      <c r="BG17" s="665" t="s">
        <v>573</v>
      </c>
      <c r="BH17" s="666"/>
      <c r="BI17" s="666"/>
      <c r="BJ17" s="666"/>
      <c r="BK17" s="666"/>
      <c r="BL17" s="666"/>
      <c r="BM17" s="666"/>
      <c r="BN17" s="667"/>
      <c r="BO17" s="692" t="s">
        <v>573</v>
      </c>
      <c r="BP17" s="692"/>
      <c r="BQ17" s="692"/>
      <c r="BR17" s="692"/>
      <c r="BS17" s="693" t="s">
        <v>573</v>
      </c>
      <c r="BT17" s="693"/>
      <c r="BU17" s="693"/>
      <c r="BV17" s="693"/>
      <c r="BW17" s="693"/>
      <c r="BX17" s="693"/>
      <c r="BY17" s="693"/>
      <c r="BZ17" s="693"/>
      <c r="CA17" s="693"/>
      <c r="CB17" s="751"/>
      <c r="CD17" s="707" t="s">
        <v>258</v>
      </c>
      <c r="CE17" s="704"/>
      <c r="CF17" s="704"/>
      <c r="CG17" s="704"/>
      <c r="CH17" s="704"/>
      <c r="CI17" s="704"/>
      <c r="CJ17" s="704"/>
      <c r="CK17" s="704"/>
      <c r="CL17" s="704"/>
      <c r="CM17" s="704"/>
      <c r="CN17" s="704"/>
      <c r="CO17" s="704"/>
      <c r="CP17" s="704"/>
      <c r="CQ17" s="705"/>
      <c r="CR17" s="665">
        <v>551102</v>
      </c>
      <c r="CS17" s="666"/>
      <c r="CT17" s="666"/>
      <c r="CU17" s="666"/>
      <c r="CV17" s="666"/>
      <c r="CW17" s="666"/>
      <c r="CX17" s="666"/>
      <c r="CY17" s="667"/>
      <c r="CZ17" s="692">
        <v>7.6</v>
      </c>
      <c r="DA17" s="692"/>
      <c r="DB17" s="692"/>
      <c r="DC17" s="692"/>
      <c r="DD17" s="671" t="s">
        <v>574</v>
      </c>
      <c r="DE17" s="666"/>
      <c r="DF17" s="666"/>
      <c r="DG17" s="666"/>
      <c r="DH17" s="666"/>
      <c r="DI17" s="666"/>
      <c r="DJ17" s="666"/>
      <c r="DK17" s="666"/>
      <c r="DL17" s="666"/>
      <c r="DM17" s="666"/>
      <c r="DN17" s="666"/>
      <c r="DO17" s="666"/>
      <c r="DP17" s="667"/>
      <c r="DQ17" s="671">
        <v>421696</v>
      </c>
      <c r="DR17" s="666"/>
      <c r="DS17" s="666"/>
      <c r="DT17" s="666"/>
      <c r="DU17" s="666"/>
      <c r="DV17" s="666"/>
      <c r="DW17" s="666"/>
      <c r="DX17" s="666"/>
      <c r="DY17" s="666"/>
      <c r="DZ17" s="666"/>
      <c r="EA17" s="666"/>
      <c r="EB17" s="666"/>
      <c r="EC17" s="706"/>
    </row>
    <row r="18" spans="2:133" ht="11.25" customHeight="1">
      <c r="B18" s="662" t="s">
        <v>259</v>
      </c>
      <c r="C18" s="663"/>
      <c r="D18" s="663"/>
      <c r="E18" s="663"/>
      <c r="F18" s="663"/>
      <c r="G18" s="663"/>
      <c r="H18" s="663"/>
      <c r="I18" s="663"/>
      <c r="J18" s="663"/>
      <c r="K18" s="663"/>
      <c r="L18" s="663"/>
      <c r="M18" s="663"/>
      <c r="N18" s="663"/>
      <c r="O18" s="663"/>
      <c r="P18" s="663"/>
      <c r="Q18" s="664"/>
      <c r="R18" s="665">
        <v>8251</v>
      </c>
      <c r="S18" s="666"/>
      <c r="T18" s="666"/>
      <c r="U18" s="666"/>
      <c r="V18" s="666"/>
      <c r="W18" s="666"/>
      <c r="X18" s="666"/>
      <c r="Y18" s="667"/>
      <c r="Z18" s="692">
        <v>0.1</v>
      </c>
      <c r="AA18" s="692"/>
      <c r="AB18" s="692"/>
      <c r="AC18" s="692"/>
      <c r="AD18" s="693">
        <v>8251</v>
      </c>
      <c r="AE18" s="693"/>
      <c r="AF18" s="693"/>
      <c r="AG18" s="693"/>
      <c r="AH18" s="693"/>
      <c r="AI18" s="693"/>
      <c r="AJ18" s="693"/>
      <c r="AK18" s="693"/>
      <c r="AL18" s="668">
        <v>0.30000001192092896</v>
      </c>
      <c r="AM18" s="669"/>
      <c r="AN18" s="669"/>
      <c r="AO18" s="694"/>
      <c r="AP18" s="662" t="s">
        <v>260</v>
      </c>
      <c r="AQ18" s="663"/>
      <c r="AR18" s="663"/>
      <c r="AS18" s="663"/>
      <c r="AT18" s="663"/>
      <c r="AU18" s="663"/>
      <c r="AV18" s="663"/>
      <c r="AW18" s="663"/>
      <c r="AX18" s="663"/>
      <c r="AY18" s="663"/>
      <c r="AZ18" s="663"/>
      <c r="BA18" s="663"/>
      <c r="BB18" s="663"/>
      <c r="BC18" s="663"/>
      <c r="BD18" s="663"/>
      <c r="BE18" s="663"/>
      <c r="BF18" s="664"/>
      <c r="BG18" s="665" t="s">
        <v>573</v>
      </c>
      <c r="BH18" s="666"/>
      <c r="BI18" s="666"/>
      <c r="BJ18" s="666"/>
      <c r="BK18" s="666"/>
      <c r="BL18" s="666"/>
      <c r="BM18" s="666"/>
      <c r="BN18" s="667"/>
      <c r="BO18" s="692" t="s">
        <v>573</v>
      </c>
      <c r="BP18" s="692"/>
      <c r="BQ18" s="692"/>
      <c r="BR18" s="692"/>
      <c r="BS18" s="693" t="s">
        <v>574</v>
      </c>
      <c r="BT18" s="693"/>
      <c r="BU18" s="693"/>
      <c r="BV18" s="693"/>
      <c r="BW18" s="693"/>
      <c r="BX18" s="693"/>
      <c r="BY18" s="693"/>
      <c r="BZ18" s="693"/>
      <c r="CA18" s="693"/>
      <c r="CB18" s="751"/>
      <c r="CD18" s="707" t="s">
        <v>261</v>
      </c>
      <c r="CE18" s="704"/>
      <c r="CF18" s="704"/>
      <c r="CG18" s="704"/>
      <c r="CH18" s="704"/>
      <c r="CI18" s="704"/>
      <c r="CJ18" s="704"/>
      <c r="CK18" s="704"/>
      <c r="CL18" s="704"/>
      <c r="CM18" s="704"/>
      <c r="CN18" s="704"/>
      <c r="CO18" s="704"/>
      <c r="CP18" s="704"/>
      <c r="CQ18" s="705"/>
      <c r="CR18" s="665" t="s">
        <v>130</v>
      </c>
      <c r="CS18" s="666"/>
      <c r="CT18" s="666"/>
      <c r="CU18" s="666"/>
      <c r="CV18" s="666"/>
      <c r="CW18" s="666"/>
      <c r="CX18" s="666"/>
      <c r="CY18" s="667"/>
      <c r="CZ18" s="692" t="s">
        <v>130</v>
      </c>
      <c r="DA18" s="692"/>
      <c r="DB18" s="692"/>
      <c r="DC18" s="692"/>
      <c r="DD18" s="671" t="s">
        <v>130</v>
      </c>
      <c r="DE18" s="666"/>
      <c r="DF18" s="666"/>
      <c r="DG18" s="666"/>
      <c r="DH18" s="666"/>
      <c r="DI18" s="666"/>
      <c r="DJ18" s="666"/>
      <c r="DK18" s="666"/>
      <c r="DL18" s="666"/>
      <c r="DM18" s="666"/>
      <c r="DN18" s="666"/>
      <c r="DO18" s="666"/>
      <c r="DP18" s="667"/>
      <c r="DQ18" s="671" t="s">
        <v>573</v>
      </c>
      <c r="DR18" s="666"/>
      <c r="DS18" s="666"/>
      <c r="DT18" s="666"/>
      <c r="DU18" s="666"/>
      <c r="DV18" s="666"/>
      <c r="DW18" s="666"/>
      <c r="DX18" s="666"/>
      <c r="DY18" s="666"/>
      <c r="DZ18" s="666"/>
      <c r="EA18" s="666"/>
      <c r="EB18" s="666"/>
      <c r="EC18" s="706"/>
    </row>
    <row r="19" spans="2:133" ht="11.25" customHeight="1">
      <c r="B19" s="662" t="s">
        <v>581</v>
      </c>
      <c r="C19" s="663"/>
      <c r="D19" s="663"/>
      <c r="E19" s="663"/>
      <c r="F19" s="663"/>
      <c r="G19" s="663"/>
      <c r="H19" s="663"/>
      <c r="I19" s="663"/>
      <c r="J19" s="663"/>
      <c r="K19" s="663"/>
      <c r="L19" s="663"/>
      <c r="M19" s="663"/>
      <c r="N19" s="663"/>
      <c r="O19" s="663"/>
      <c r="P19" s="663"/>
      <c r="Q19" s="664"/>
      <c r="R19" s="665">
        <v>4034</v>
      </c>
      <c r="S19" s="666"/>
      <c r="T19" s="666"/>
      <c r="U19" s="666"/>
      <c r="V19" s="666"/>
      <c r="W19" s="666"/>
      <c r="X19" s="666"/>
      <c r="Y19" s="667"/>
      <c r="Z19" s="692">
        <v>0.1</v>
      </c>
      <c r="AA19" s="692"/>
      <c r="AB19" s="692"/>
      <c r="AC19" s="692"/>
      <c r="AD19" s="693">
        <v>4034</v>
      </c>
      <c r="AE19" s="693"/>
      <c r="AF19" s="693"/>
      <c r="AG19" s="693"/>
      <c r="AH19" s="693"/>
      <c r="AI19" s="693"/>
      <c r="AJ19" s="693"/>
      <c r="AK19" s="693"/>
      <c r="AL19" s="668">
        <v>0.1</v>
      </c>
      <c r="AM19" s="669"/>
      <c r="AN19" s="669"/>
      <c r="AO19" s="694"/>
      <c r="AP19" s="662" t="s">
        <v>262</v>
      </c>
      <c r="AQ19" s="663"/>
      <c r="AR19" s="663"/>
      <c r="AS19" s="663"/>
      <c r="AT19" s="663"/>
      <c r="AU19" s="663"/>
      <c r="AV19" s="663"/>
      <c r="AW19" s="663"/>
      <c r="AX19" s="663"/>
      <c r="AY19" s="663"/>
      <c r="AZ19" s="663"/>
      <c r="BA19" s="663"/>
      <c r="BB19" s="663"/>
      <c r="BC19" s="663"/>
      <c r="BD19" s="663"/>
      <c r="BE19" s="663"/>
      <c r="BF19" s="664"/>
      <c r="BG19" s="665" t="s">
        <v>130</v>
      </c>
      <c r="BH19" s="666"/>
      <c r="BI19" s="666"/>
      <c r="BJ19" s="666"/>
      <c r="BK19" s="666"/>
      <c r="BL19" s="666"/>
      <c r="BM19" s="666"/>
      <c r="BN19" s="667"/>
      <c r="BO19" s="692" t="s">
        <v>574</v>
      </c>
      <c r="BP19" s="692"/>
      <c r="BQ19" s="692"/>
      <c r="BR19" s="692"/>
      <c r="BS19" s="693" t="s">
        <v>130</v>
      </c>
      <c r="BT19" s="693"/>
      <c r="BU19" s="693"/>
      <c r="BV19" s="693"/>
      <c r="BW19" s="693"/>
      <c r="BX19" s="693"/>
      <c r="BY19" s="693"/>
      <c r="BZ19" s="693"/>
      <c r="CA19" s="693"/>
      <c r="CB19" s="751"/>
      <c r="CD19" s="707" t="s">
        <v>582</v>
      </c>
      <c r="CE19" s="704"/>
      <c r="CF19" s="704"/>
      <c r="CG19" s="704"/>
      <c r="CH19" s="704"/>
      <c r="CI19" s="704"/>
      <c r="CJ19" s="704"/>
      <c r="CK19" s="704"/>
      <c r="CL19" s="704"/>
      <c r="CM19" s="704"/>
      <c r="CN19" s="704"/>
      <c r="CO19" s="704"/>
      <c r="CP19" s="704"/>
      <c r="CQ19" s="705"/>
      <c r="CR19" s="665" t="s">
        <v>573</v>
      </c>
      <c r="CS19" s="666"/>
      <c r="CT19" s="666"/>
      <c r="CU19" s="666"/>
      <c r="CV19" s="666"/>
      <c r="CW19" s="666"/>
      <c r="CX19" s="666"/>
      <c r="CY19" s="667"/>
      <c r="CZ19" s="692" t="s">
        <v>574</v>
      </c>
      <c r="DA19" s="692"/>
      <c r="DB19" s="692"/>
      <c r="DC19" s="692"/>
      <c r="DD19" s="671" t="s">
        <v>130</v>
      </c>
      <c r="DE19" s="666"/>
      <c r="DF19" s="666"/>
      <c r="DG19" s="666"/>
      <c r="DH19" s="666"/>
      <c r="DI19" s="666"/>
      <c r="DJ19" s="666"/>
      <c r="DK19" s="666"/>
      <c r="DL19" s="666"/>
      <c r="DM19" s="666"/>
      <c r="DN19" s="666"/>
      <c r="DO19" s="666"/>
      <c r="DP19" s="667"/>
      <c r="DQ19" s="671" t="s">
        <v>573</v>
      </c>
      <c r="DR19" s="666"/>
      <c r="DS19" s="666"/>
      <c r="DT19" s="666"/>
      <c r="DU19" s="666"/>
      <c r="DV19" s="666"/>
      <c r="DW19" s="666"/>
      <c r="DX19" s="666"/>
      <c r="DY19" s="666"/>
      <c r="DZ19" s="666"/>
      <c r="EA19" s="666"/>
      <c r="EB19" s="666"/>
      <c r="EC19" s="706"/>
    </row>
    <row r="20" spans="2:133" ht="11.25" customHeight="1">
      <c r="B20" s="662" t="s">
        <v>263</v>
      </c>
      <c r="C20" s="663"/>
      <c r="D20" s="663"/>
      <c r="E20" s="663"/>
      <c r="F20" s="663"/>
      <c r="G20" s="663"/>
      <c r="H20" s="663"/>
      <c r="I20" s="663"/>
      <c r="J20" s="663"/>
      <c r="K20" s="663"/>
      <c r="L20" s="663"/>
      <c r="M20" s="663"/>
      <c r="N20" s="663"/>
      <c r="O20" s="663"/>
      <c r="P20" s="663"/>
      <c r="Q20" s="664"/>
      <c r="R20" s="665">
        <v>1237</v>
      </c>
      <c r="S20" s="666"/>
      <c r="T20" s="666"/>
      <c r="U20" s="666"/>
      <c r="V20" s="666"/>
      <c r="W20" s="666"/>
      <c r="X20" s="666"/>
      <c r="Y20" s="667"/>
      <c r="Z20" s="692">
        <v>0</v>
      </c>
      <c r="AA20" s="692"/>
      <c r="AB20" s="692"/>
      <c r="AC20" s="692"/>
      <c r="AD20" s="693">
        <v>1237</v>
      </c>
      <c r="AE20" s="693"/>
      <c r="AF20" s="693"/>
      <c r="AG20" s="693"/>
      <c r="AH20" s="693"/>
      <c r="AI20" s="693"/>
      <c r="AJ20" s="693"/>
      <c r="AK20" s="693"/>
      <c r="AL20" s="668">
        <v>0</v>
      </c>
      <c r="AM20" s="669"/>
      <c r="AN20" s="669"/>
      <c r="AO20" s="694"/>
      <c r="AP20" s="662" t="s">
        <v>583</v>
      </c>
      <c r="AQ20" s="663"/>
      <c r="AR20" s="663"/>
      <c r="AS20" s="663"/>
      <c r="AT20" s="663"/>
      <c r="AU20" s="663"/>
      <c r="AV20" s="663"/>
      <c r="AW20" s="663"/>
      <c r="AX20" s="663"/>
      <c r="AY20" s="663"/>
      <c r="AZ20" s="663"/>
      <c r="BA20" s="663"/>
      <c r="BB20" s="663"/>
      <c r="BC20" s="663"/>
      <c r="BD20" s="663"/>
      <c r="BE20" s="663"/>
      <c r="BF20" s="664"/>
      <c r="BG20" s="665" t="s">
        <v>573</v>
      </c>
      <c r="BH20" s="666"/>
      <c r="BI20" s="666"/>
      <c r="BJ20" s="666"/>
      <c r="BK20" s="666"/>
      <c r="BL20" s="666"/>
      <c r="BM20" s="666"/>
      <c r="BN20" s="667"/>
      <c r="BO20" s="692" t="s">
        <v>574</v>
      </c>
      <c r="BP20" s="692"/>
      <c r="BQ20" s="692"/>
      <c r="BR20" s="692"/>
      <c r="BS20" s="693" t="s">
        <v>130</v>
      </c>
      <c r="BT20" s="693"/>
      <c r="BU20" s="693"/>
      <c r="BV20" s="693"/>
      <c r="BW20" s="693"/>
      <c r="BX20" s="693"/>
      <c r="BY20" s="693"/>
      <c r="BZ20" s="693"/>
      <c r="CA20" s="693"/>
      <c r="CB20" s="751"/>
      <c r="CD20" s="707" t="s">
        <v>264</v>
      </c>
      <c r="CE20" s="704"/>
      <c r="CF20" s="704"/>
      <c r="CG20" s="704"/>
      <c r="CH20" s="704"/>
      <c r="CI20" s="704"/>
      <c r="CJ20" s="704"/>
      <c r="CK20" s="704"/>
      <c r="CL20" s="704"/>
      <c r="CM20" s="704"/>
      <c r="CN20" s="704"/>
      <c r="CO20" s="704"/>
      <c r="CP20" s="704"/>
      <c r="CQ20" s="705"/>
      <c r="CR20" s="665">
        <v>7217349</v>
      </c>
      <c r="CS20" s="666"/>
      <c r="CT20" s="666"/>
      <c r="CU20" s="666"/>
      <c r="CV20" s="666"/>
      <c r="CW20" s="666"/>
      <c r="CX20" s="666"/>
      <c r="CY20" s="667"/>
      <c r="CZ20" s="692">
        <v>100</v>
      </c>
      <c r="DA20" s="692"/>
      <c r="DB20" s="692"/>
      <c r="DC20" s="692"/>
      <c r="DD20" s="671">
        <v>1927188</v>
      </c>
      <c r="DE20" s="666"/>
      <c r="DF20" s="666"/>
      <c r="DG20" s="666"/>
      <c r="DH20" s="666"/>
      <c r="DI20" s="666"/>
      <c r="DJ20" s="666"/>
      <c r="DK20" s="666"/>
      <c r="DL20" s="666"/>
      <c r="DM20" s="666"/>
      <c r="DN20" s="666"/>
      <c r="DO20" s="666"/>
      <c r="DP20" s="667"/>
      <c r="DQ20" s="671">
        <v>3549443</v>
      </c>
      <c r="DR20" s="666"/>
      <c r="DS20" s="666"/>
      <c r="DT20" s="666"/>
      <c r="DU20" s="666"/>
      <c r="DV20" s="666"/>
      <c r="DW20" s="666"/>
      <c r="DX20" s="666"/>
      <c r="DY20" s="666"/>
      <c r="DZ20" s="666"/>
      <c r="EA20" s="666"/>
      <c r="EB20" s="666"/>
      <c r="EC20" s="706"/>
    </row>
    <row r="21" spans="2:133" ht="11.25" customHeight="1">
      <c r="B21" s="662" t="s">
        <v>265</v>
      </c>
      <c r="C21" s="663"/>
      <c r="D21" s="663"/>
      <c r="E21" s="663"/>
      <c r="F21" s="663"/>
      <c r="G21" s="663"/>
      <c r="H21" s="663"/>
      <c r="I21" s="663"/>
      <c r="J21" s="663"/>
      <c r="K21" s="663"/>
      <c r="L21" s="663"/>
      <c r="M21" s="663"/>
      <c r="N21" s="663"/>
      <c r="O21" s="663"/>
      <c r="P21" s="663"/>
      <c r="Q21" s="664"/>
      <c r="R21" s="665">
        <v>476</v>
      </c>
      <c r="S21" s="666"/>
      <c r="T21" s="666"/>
      <c r="U21" s="666"/>
      <c r="V21" s="666"/>
      <c r="W21" s="666"/>
      <c r="X21" s="666"/>
      <c r="Y21" s="667"/>
      <c r="Z21" s="692">
        <v>0</v>
      </c>
      <c r="AA21" s="692"/>
      <c r="AB21" s="692"/>
      <c r="AC21" s="692"/>
      <c r="AD21" s="693">
        <v>476</v>
      </c>
      <c r="AE21" s="693"/>
      <c r="AF21" s="693"/>
      <c r="AG21" s="693"/>
      <c r="AH21" s="693"/>
      <c r="AI21" s="693"/>
      <c r="AJ21" s="693"/>
      <c r="AK21" s="693"/>
      <c r="AL21" s="668">
        <v>0</v>
      </c>
      <c r="AM21" s="669"/>
      <c r="AN21" s="669"/>
      <c r="AO21" s="694"/>
      <c r="AP21" s="758" t="s">
        <v>584</v>
      </c>
      <c r="AQ21" s="765"/>
      <c r="AR21" s="765"/>
      <c r="AS21" s="765"/>
      <c r="AT21" s="765"/>
      <c r="AU21" s="765"/>
      <c r="AV21" s="765"/>
      <c r="AW21" s="765"/>
      <c r="AX21" s="765"/>
      <c r="AY21" s="765"/>
      <c r="AZ21" s="765"/>
      <c r="BA21" s="765"/>
      <c r="BB21" s="765"/>
      <c r="BC21" s="765"/>
      <c r="BD21" s="765"/>
      <c r="BE21" s="765"/>
      <c r="BF21" s="760"/>
      <c r="BG21" s="665" t="s">
        <v>130</v>
      </c>
      <c r="BH21" s="666"/>
      <c r="BI21" s="666"/>
      <c r="BJ21" s="666"/>
      <c r="BK21" s="666"/>
      <c r="BL21" s="666"/>
      <c r="BM21" s="666"/>
      <c r="BN21" s="667"/>
      <c r="BO21" s="692" t="s">
        <v>574</v>
      </c>
      <c r="BP21" s="692"/>
      <c r="BQ21" s="692"/>
      <c r="BR21" s="692"/>
      <c r="BS21" s="693" t="s">
        <v>574</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585</v>
      </c>
      <c r="C22" s="729"/>
      <c r="D22" s="729"/>
      <c r="E22" s="729"/>
      <c r="F22" s="729"/>
      <c r="G22" s="729"/>
      <c r="H22" s="729"/>
      <c r="I22" s="729"/>
      <c r="J22" s="729"/>
      <c r="K22" s="729"/>
      <c r="L22" s="729"/>
      <c r="M22" s="729"/>
      <c r="N22" s="729"/>
      <c r="O22" s="729"/>
      <c r="P22" s="729"/>
      <c r="Q22" s="730"/>
      <c r="R22" s="665">
        <v>2504</v>
      </c>
      <c r="S22" s="666"/>
      <c r="T22" s="666"/>
      <c r="U22" s="666"/>
      <c r="V22" s="666"/>
      <c r="W22" s="666"/>
      <c r="X22" s="666"/>
      <c r="Y22" s="667"/>
      <c r="Z22" s="692">
        <v>0</v>
      </c>
      <c r="AA22" s="692"/>
      <c r="AB22" s="692"/>
      <c r="AC22" s="692"/>
      <c r="AD22" s="693">
        <v>2504</v>
      </c>
      <c r="AE22" s="693"/>
      <c r="AF22" s="693"/>
      <c r="AG22" s="693"/>
      <c r="AH22" s="693"/>
      <c r="AI22" s="693"/>
      <c r="AJ22" s="693"/>
      <c r="AK22" s="693"/>
      <c r="AL22" s="668">
        <v>0.10000000149011612</v>
      </c>
      <c r="AM22" s="669"/>
      <c r="AN22" s="669"/>
      <c r="AO22" s="694"/>
      <c r="AP22" s="758" t="s">
        <v>586</v>
      </c>
      <c r="AQ22" s="765"/>
      <c r="AR22" s="765"/>
      <c r="AS22" s="765"/>
      <c r="AT22" s="765"/>
      <c r="AU22" s="765"/>
      <c r="AV22" s="765"/>
      <c r="AW22" s="765"/>
      <c r="AX22" s="765"/>
      <c r="AY22" s="765"/>
      <c r="AZ22" s="765"/>
      <c r="BA22" s="765"/>
      <c r="BB22" s="765"/>
      <c r="BC22" s="765"/>
      <c r="BD22" s="765"/>
      <c r="BE22" s="765"/>
      <c r="BF22" s="760"/>
      <c r="BG22" s="665" t="s">
        <v>573</v>
      </c>
      <c r="BH22" s="666"/>
      <c r="BI22" s="666"/>
      <c r="BJ22" s="666"/>
      <c r="BK22" s="666"/>
      <c r="BL22" s="666"/>
      <c r="BM22" s="666"/>
      <c r="BN22" s="667"/>
      <c r="BO22" s="692" t="s">
        <v>574</v>
      </c>
      <c r="BP22" s="692"/>
      <c r="BQ22" s="692"/>
      <c r="BR22" s="692"/>
      <c r="BS22" s="693" t="s">
        <v>130</v>
      </c>
      <c r="BT22" s="693"/>
      <c r="BU22" s="693"/>
      <c r="BV22" s="693"/>
      <c r="BW22" s="693"/>
      <c r="BX22" s="693"/>
      <c r="BY22" s="693"/>
      <c r="BZ22" s="693"/>
      <c r="CA22" s="693"/>
      <c r="CB22" s="751"/>
      <c r="CD22" s="767" t="s">
        <v>266</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267</v>
      </c>
      <c r="C23" s="663"/>
      <c r="D23" s="663"/>
      <c r="E23" s="663"/>
      <c r="F23" s="663"/>
      <c r="G23" s="663"/>
      <c r="H23" s="663"/>
      <c r="I23" s="663"/>
      <c r="J23" s="663"/>
      <c r="K23" s="663"/>
      <c r="L23" s="663"/>
      <c r="M23" s="663"/>
      <c r="N23" s="663"/>
      <c r="O23" s="663"/>
      <c r="P23" s="663"/>
      <c r="Q23" s="664"/>
      <c r="R23" s="665">
        <v>2507053</v>
      </c>
      <c r="S23" s="666"/>
      <c r="T23" s="666"/>
      <c r="U23" s="666"/>
      <c r="V23" s="666"/>
      <c r="W23" s="666"/>
      <c r="X23" s="666"/>
      <c r="Y23" s="667"/>
      <c r="Z23" s="692">
        <v>32.4</v>
      </c>
      <c r="AA23" s="692"/>
      <c r="AB23" s="692"/>
      <c r="AC23" s="692"/>
      <c r="AD23" s="693">
        <v>2127127</v>
      </c>
      <c r="AE23" s="693"/>
      <c r="AF23" s="693"/>
      <c r="AG23" s="693"/>
      <c r="AH23" s="693"/>
      <c r="AI23" s="693"/>
      <c r="AJ23" s="693"/>
      <c r="AK23" s="693"/>
      <c r="AL23" s="668">
        <v>73.099999999999994</v>
      </c>
      <c r="AM23" s="669"/>
      <c r="AN23" s="669"/>
      <c r="AO23" s="694"/>
      <c r="AP23" s="758" t="s">
        <v>587</v>
      </c>
      <c r="AQ23" s="765"/>
      <c r="AR23" s="765"/>
      <c r="AS23" s="765"/>
      <c r="AT23" s="765"/>
      <c r="AU23" s="765"/>
      <c r="AV23" s="765"/>
      <c r="AW23" s="765"/>
      <c r="AX23" s="765"/>
      <c r="AY23" s="765"/>
      <c r="AZ23" s="765"/>
      <c r="BA23" s="765"/>
      <c r="BB23" s="765"/>
      <c r="BC23" s="765"/>
      <c r="BD23" s="765"/>
      <c r="BE23" s="765"/>
      <c r="BF23" s="760"/>
      <c r="BG23" s="665" t="s">
        <v>574</v>
      </c>
      <c r="BH23" s="666"/>
      <c r="BI23" s="666"/>
      <c r="BJ23" s="666"/>
      <c r="BK23" s="666"/>
      <c r="BL23" s="666"/>
      <c r="BM23" s="666"/>
      <c r="BN23" s="667"/>
      <c r="BO23" s="692" t="s">
        <v>574</v>
      </c>
      <c r="BP23" s="692"/>
      <c r="BQ23" s="692"/>
      <c r="BR23" s="692"/>
      <c r="BS23" s="693" t="s">
        <v>574</v>
      </c>
      <c r="BT23" s="693"/>
      <c r="BU23" s="693"/>
      <c r="BV23" s="693"/>
      <c r="BW23" s="693"/>
      <c r="BX23" s="693"/>
      <c r="BY23" s="693"/>
      <c r="BZ23" s="693"/>
      <c r="CA23" s="693"/>
      <c r="CB23" s="751"/>
      <c r="CD23" s="767" t="s">
        <v>223</v>
      </c>
      <c r="CE23" s="768"/>
      <c r="CF23" s="768"/>
      <c r="CG23" s="768"/>
      <c r="CH23" s="768"/>
      <c r="CI23" s="768"/>
      <c r="CJ23" s="768"/>
      <c r="CK23" s="768"/>
      <c r="CL23" s="768"/>
      <c r="CM23" s="768"/>
      <c r="CN23" s="768"/>
      <c r="CO23" s="768"/>
      <c r="CP23" s="768"/>
      <c r="CQ23" s="769"/>
      <c r="CR23" s="767" t="s">
        <v>268</v>
      </c>
      <c r="CS23" s="768"/>
      <c r="CT23" s="768"/>
      <c r="CU23" s="768"/>
      <c r="CV23" s="768"/>
      <c r="CW23" s="768"/>
      <c r="CX23" s="768"/>
      <c r="CY23" s="769"/>
      <c r="CZ23" s="767" t="s">
        <v>588</v>
      </c>
      <c r="DA23" s="768"/>
      <c r="DB23" s="768"/>
      <c r="DC23" s="769"/>
      <c r="DD23" s="767" t="s">
        <v>589</v>
      </c>
      <c r="DE23" s="768"/>
      <c r="DF23" s="768"/>
      <c r="DG23" s="768"/>
      <c r="DH23" s="768"/>
      <c r="DI23" s="768"/>
      <c r="DJ23" s="768"/>
      <c r="DK23" s="769"/>
      <c r="DL23" s="776" t="s">
        <v>269</v>
      </c>
      <c r="DM23" s="777"/>
      <c r="DN23" s="777"/>
      <c r="DO23" s="777"/>
      <c r="DP23" s="777"/>
      <c r="DQ23" s="777"/>
      <c r="DR23" s="777"/>
      <c r="DS23" s="777"/>
      <c r="DT23" s="777"/>
      <c r="DU23" s="777"/>
      <c r="DV23" s="778"/>
      <c r="DW23" s="767" t="s">
        <v>270</v>
      </c>
      <c r="DX23" s="768"/>
      <c r="DY23" s="768"/>
      <c r="DZ23" s="768"/>
      <c r="EA23" s="768"/>
      <c r="EB23" s="768"/>
      <c r="EC23" s="769"/>
    </row>
    <row r="24" spans="2:133" ht="11.25" customHeight="1">
      <c r="B24" s="662" t="s">
        <v>590</v>
      </c>
      <c r="C24" s="663"/>
      <c r="D24" s="663"/>
      <c r="E24" s="663"/>
      <c r="F24" s="663"/>
      <c r="G24" s="663"/>
      <c r="H24" s="663"/>
      <c r="I24" s="663"/>
      <c r="J24" s="663"/>
      <c r="K24" s="663"/>
      <c r="L24" s="663"/>
      <c r="M24" s="663"/>
      <c r="N24" s="663"/>
      <c r="O24" s="663"/>
      <c r="P24" s="663"/>
      <c r="Q24" s="664"/>
      <c r="R24" s="665">
        <v>2127127</v>
      </c>
      <c r="S24" s="666"/>
      <c r="T24" s="666"/>
      <c r="U24" s="666"/>
      <c r="V24" s="666"/>
      <c r="W24" s="666"/>
      <c r="X24" s="666"/>
      <c r="Y24" s="667"/>
      <c r="Z24" s="692">
        <v>27.5</v>
      </c>
      <c r="AA24" s="692"/>
      <c r="AB24" s="692"/>
      <c r="AC24" s="692"/>
      <c r="AD24" s="693">
        <v>2127127</v>
      </c>
      <c r="AE24" s="693"/>
      <c r="AF24" s="693"/>
      <c r="AG24" s="693"/>
      <c r="AH24" s="693"/>
      <c r="AI24" s="693"/>
      <c r="AJ24" s="693"/>
      <c r="AK24" s="693"/>
      <c r="AL24" s="668">
        <v>73.099999999999994</v>
      </c>
      <c r="AM24" s="669"/>
      <c r="AN24" s="669"/>
      <c r="AO24" s="694"/>
      <c r="AP24" s="758" t="s">
        <v>271</v>
      </c>
      <c r="AQ24" s="765"/>
      <c r="AR24" s="765"/>
      <c r="AS24" s="765"/>
      <c r="AT24" s="765"/>
      <c r="AU24" s="765"/>
      <c r="AV24" s="765"/>
      <c r="AW24" s="765"/>
      <c r="AX24" s="765"/>
      <c r="AY24" s="765"/>
      <c r="AZ24" s="765"/>
      <c r="BA24" s="765"/>
      <c r="BB24" s="765"/>
      <c r="BC24" s="765"/>
      <c r="BD24" s="765"/>
      <c r="BE24" s="765"/>
      <c r="BF24" s="760"/>
      <c r="BG24" s="665" t="s">
        <v>130</v>
      </c>
      <c r="BH24" s="666"/>
      <c r="BI24" s="666"/>
      <c r="BJ24" s="666"/>
      <c r="BK24" s="666"/>
      <c r="BL24" s="666"/>
      <c r="BM24" s="666"/>
      <c r="BN24" s="667"/>
      <c r="BO24" s="692" t="s">
        <v>574</v>
      </c>
      <c r="BP24" s="692"/>
      <c r="BQ24" s="692"/>
      <c r="BR24" s="692"/>
      <c r="BS24" s="693" t="s">
        <v>130</v>
      </c>
      <c r="BT24" s="693"/>
      <c r="BU24" s="693"/>
      <c r="BV24" s="693"/>
      <c r="BW24" s="693"/>
      <c r="BX24" s="693"/>
      <c r="BY24" s="693"/>
      <c r="BZ24" s="693"/>
      <c r="CA24" s="693"/>
      <c r="CB24" s="751"/>
      <c r="CD24" s="721" t="s">
        <v>272</v>
      </c>
      <c r="CE24" s="722"/>
      <c r="CF24" s="722"/>
      <c r="CG24" s="722"/>
      <c r="CH24" s="722"/>
      <c r="CI24" s="722"/>
      <c r="CJ24" s="722"/>
      <c r="CK24" s="722"/>
      <c r="CL24" s="722"/>
      <c r="CM24" s="722"/>
      <c r="CN24" s="722"/>
      <c r="CO24" s="722"/>
      <c r="CP24" s="722"/>
      <c r="CQ24" s="723"/>
      <c r="CR24" s="718">
        <v>2895523</v>
      </c>
      <c r="CS24" s="719"/>
      <c r="CT24" s="719"/>
      <c r="CU24" s="719"/>
      <c r="CV24" s="719"/>
      <c r="CW24" s="719"/>
      <c r="CX24" s="719"/>
      <c r="CY24" s="762"/>
      <c r="CZ24" s="763">
        <v>40.1</v>
      </c>
      <c r="DA24" s="736"/>
      <c r="DB24" s="736"/>
      <c r="DC24" s="766"/>
      <c r="DD24" s="761">
        <v>1491681</v>
      </c>
      <c r="DE24" s="719"/>
      <c r="DF24" s="719"/>
      <c r="DG24" s="719"/>
      <c r="DH24" s="719"/>
      <c r="DI24" s="719"/>
      <c r="DJ24" s="719"/>
      <c r="DK24" s="762"/>
      <c r="DL24" s="761">
        <v>1482246</v>
      </c>
      <c r="DM24" s="719"/>
      <c r="DN24" s="719"/>
      <c r="DO24" s="719"/>
      <c r="DP24" s="719"/>
      <c r="DQ24" s="719"/>
      <c r="DR24" s="719"/>
      <c r="DS24" s="719"/>
      <c r="DT24" s="719"/>
      <c r="DU24" s="719"/>
      <c r="DV24" s="762"/>
      <c r="DW24" s="763">
        <v>49.2</v>
      </c>
      <c r="DX24" s="736"/>
      <c r="DY24" s="736"/>
      <c r="DZ24" s="736"/>
      <c r="EA24" s="736"/>
      <c r="EB24" s="736"/>
      <c r="EC24" s="764"/>
    </row>
    <row r="25" spans="2:133" ht="11.25" customHeight="1">
      <c r="B25" s="662" t="s">
        <v>591</v>
      </c>
      <c r="C25" s="663"/>
      <c r="D25" s="663"/>
      <c r="E25" s="663"/>
      <c r="F25" s="663"/>
      <c r="G25" s="663"/>
      <c r="H25" s="663"/>
      <c r="I25" s="663"/>
      <c r="J25" s="663"/>
      <c r="K25" s="663"/>
      <c r="L25" s="663"/>
      <c r="M25" s="663"/>
      <c r="N25" s="663"/>
      <c r="O25" s="663"/>
      <c r="P25" s="663"/>
      <c r="Q25" s="664"/>
      <c r="R25" s="665">
        <v>379926</v>
      </c>
      <c r="S25" s="666"/>
      <c r="T25" s="666"/>
      <c r="U25" s="666"/>
      <c r="V25" s="666"/>
      <c r="W25" s="666"/>
      <c r="X25" s="666"/>
      <c r="Y25" s="667"/>
      <c r="Z25" s="692">
        <v>4.9000000000000004</v>
      </c>
      <c r="AA25" s="692"/>
      <c r="AB25" s="692"/>
      <c r="AC25" s="692"/>
      <c r="AD25" s="693" t="s">
        <v>574</v>
      </c>
      <c r="AE25" s="693"/>
      <c r="AF25" s="693"/>
      <c r="AG25" s="693"/>
      <c r="AH25" s="693"/>
      <c r="AI25" s="693"/>
      <c r="AJ25" s="693"/>
      <c r="AK25" s="693"/>
      <c r="AL25" s="668" t="s">
        <v>574</v>
      </c>
      <c r="AM25" s="669"/>
      <c r="AN25" s="669"/>
      <c r="AO25" s="694"/>
      <c r="AP25" s="758" t="s">
        <v>273</v>
      </c>
      <c r="AQ25" s="765"/>
      <c r="AR25" s="765"/>
      <c r="AS25" s="765"/>
      <c r="AT25" s="765"/>
      <c r="AU25" s="765"/>
      <c r="AV25" s="765"/>
      <c r="AW25" s="765"/>
      <c r="AX25" s="765"/>
      <c r="AY25" s="765"/>
      <c r="AZ25" s="765"/>
      <c r="BA25" s="765"/>
      <c r="BB25" s="765"/>
      <c r="BC25" s="765"/>
      <c r="BD25" s="765"/>
      <c r="BE25" s="765"/>
      <c r="BF25" s="760"/>
      <c r="BG25" s="665" t="s">
        <v>130</v>
      </c>
      <c r="BH25" s="666"/>
      <c r="BI25" s="666"/>
      <c r="BJ25" s="666"/>
      <c r="BK25" s="666"/>
      <c r="BL25" s="666"/>
      <c r="BM25" s="666"/>
      <c r="BN25" s="667"/>
      <c r="BO25" s="692" t="s">
        <v>130</v>
      </c>
      <c r="BP25" s="692"/>
      <c r="BQ25" s="692"/>
      <c r="BR25" s="692"/>
      <c r="BS25" s="693" t="s">
        <v>574</v>
      </c>
      <c r="BT25" s="693"/>
      <c r="BU25" s="693"/>
      <c r="BV25" s="693"/>
      <c r="BW25" s="693"/>
      <c r="BX25" s="693"/>
      <c r="BY25" s="693"/>
      <c r="BZ25" s="693"/>
      <c r="CA25" s="693"/>
      <c r="CB25" s="751"/>
      <c r="CD25" s="707" t="s">
        <v>592</v>
      </c>
      <c r="CE25" s="704"/>
      <c r="CF25" s="704"/>
      <c r="CG25" s="704"/>
      <c r="CH25" s="704"/>
      <c r="CI25" s="704"/>
      <c r="CJ25" s="704"/>
      <c r="CK25" s="704"/>
      <c r="CL25" s="704"/>
      <c r="CM25" s="704"/>
      <c r="CN25" s="704"/>
      <c r="CO25" s="704"/>
      <c r="CP25" s="704"/>
      <c r="CQ25" s="705"/>
      <c r="CR25" s="665">
        <v>1067902</v>
      </c>
      <c r="CS25" s="676"/>
      <c r="CT25" s="676"/>
      <c r="CU25" s="676"/>
      <c r="CV25" s="676"/>
      <c r="CW25" s="676"/>
      <c r="CX25" s="676"/>
      <c r="CY25" s="677"/>
      <c r="CZ25" s="668">
        <v>14.8</v>
      </c>
      <c r="DA25" s="678"/>
      <c r="DB25" s="678"/>
      <c r="DC25" s="679"/>
      <c r="DD25" s="671">
        <v>799407</v>
      </c>
      <c r="DE25" s="676"/>
      <c r="DF25" s="676"/>
      <c r="DG25" s="676"/>
      <c r="DH25" s="676"/>
      <c r="DI25" s="676"/>
      <c r="DJ25" s="676"/>
      <c r="DK25" s="677"/>
      <c r="DL25" s="671">
        <v>791789</v>
      </c>
      <c r="DM25" s="676"/>
      <c r="DN25" s="676"/>
      <c r="DO25" s="676"/>
      <c r="DP25" s="676"/>
      <c r="DQ25" s="676"/>
      <c r="DR25" s="676"/>
      <c r="DS25" s="676"/>
      <c r="DT25" s="676"/>
      <c r="DU25" s="676"/>
      <c r="DV25" s="677"/>
      <c r="DW25" s="668">
        <v>26.3</v>
      </c>
      <c r="DX25" s="678"/>
      <c r="DY25" s="678"/>
      <c r="DZ25" s="678"/>
      <c r="EA25" s="678"/>
      <c r="EB25" s="678"/>
      <c r="EC25" s="699"/>
    </row>
    <row r="26" spans="2:133" ht="11.25" customHeight="1">
      <c r="B26" s="662" t="s">
        <v>593</v>
      </c>
      <c r="C26" s="663"/>
      <c r="D26" s="663"/>
      <c r="E26" s="663"/>
      <c r="F26" s="663"/>
      <c r="G26" s="663"/>
      <c r="H26" s="663"/>
      <c r="I26" s="663"/>
      <c r="J26" s="663"/>
      <c r="K26" s="663"/>
      <c r="L26" s="663"/>
      <c r="M26" s="663"/>
      <c r="N26" s="663"/>
      <c r="O26" s="663"/>
      <c r="P26" s="663"/>
      <c r="Q26" s="664"/>
      <c r="R26" s="665" t="s">
        <v>574</v>
      </c>
      <c r="S26" s="666"/>
      <c r="T26" s="666"/>
      <c r="U26" s="666"/>
      <c r="V26" s="666"/>
      <c r="W26" s="666"/>
      <c r="X26" s="666"/>
      <c r="Y26" s="667"/>
      <c r="Z26" s="692" t="s">
        <v>130</v>
      </c>
      <c r="AA26" s="692"/>
      <c r="AB26" s="692"/>
      <c r="AC26" s="692"/>
      <c r="AD26" s="693" t="s">
        <v>573</v>
      </c>
      <c r="AE26" s="693"/>
      <c r="AF26" s="693"/>
      <c r="AG26" s="693"/>
      <c r="AH26" s="693"/>
      <c r="AI26" s="693"/>
      <c r="AJ26" s="693"/>
      <c r="AK26" s="693"/>
      <c r="AL26" s="668" t="s">
        <v>130</v>
      </c>
      <c r="AM26" s="669"/>
      <c r="AN26" s="669"/>
      <c r="AO26" s="694"/>
      <c r="AP26" s="758" t="s">
        <v>274</v>
      </c>
      <c r="AQ26" s="759"/>
      <c r="AR26" s="759"/>
      <c r="AS26" s="759"/>
      <c r="AT26" s="759"/>
      <c r="AU26" s="759"/>
      <c r="AV26" s="759"/>
      <c r="AW26" s="759"/>
      <c r="AX26" s="759"/>
      <c r="AY26" s="759"/>
      <c r="AZ26" s="759"/>
      <c r="BA26" s="759"/>
      <c r="BB26" s="759"/>
      <c r="BC26" s="759"/>
      <c r="BD26" s="759"/>
      <c r="BE26" s="759"/>
      <c r="BF26" s="760"/>
      <c r="BG26" s="665" t="s">
        <v>130</v>
      </c>
      <c r="BH26" s="666"/>
      <c r="BI26" s="666"/>
      <c r="BJ26" s="666"/>
      <c r="BK26" s="666"/>
      <c r="BL26" s="666"/>
      <c r="BM26" s="666"/>
      <c r="BN26" s="667"/>
      <c r="BO26" s="692" t="s">
        <v>130</v>
      </c>
      <c r="BP26" s="692"/>
      <c r="BQ26" s="692"/>
      <c r="BR26" s="692"/>
      <c r="BS26" s="693" t="s">
        <v>573</v>
      </c>
      <c r="BT26" s="693"/>
      <c r="BU26" s="693"/>
      <c r="BV26" s="693"/>
      <c r="BW26" s="693"/>
      <c r="BX26" s="693"/>
      <c r="BY26" s="693"/>
      <c r="BZ26" s="693"/>
      <c r="CA26" s="693"/>
      <c r="CB26" s="751"/>
      <c r="CD26" s="707" t="s">
        <v>275</v>
      </c>
      <c r="CE26" s="704"/>
      <c r="CF26" s="704"/>
      <c r="CG26" s="704"/>
      <c r="CH26" s="704"/>
      <c r="CI26" s="704"/>
      <c r="CJ26" s="704"/>
      <c r="CK26" s="704"/>
      <c r="CL26" s="704"/>
      <c r="CM26" s="704"/>
      <c r="CN26" s="704"/>
      <c r="CO26" s="704"/>
      <c r="CP26" s="704"/>
      <c r="CQ26" s="705"/>
      <c r="CR26" s="665">
        <v>683824</v>
      </c>
      <c r="CS26" s="666"/>
      <c r="CT26" s="666"/>
      <c r="CU26" s="666"/>
      <c r="CV26" s="666"/>
      <c r="CW26" s="666"/>
      <c r="CX26" s="666"/>
      <c r="CY26" s="667"/>
      <c r="CZ26" s="668">
        <v>9.5</v>
      </c>
      <c r="DA26" s="678"/>
      <c r="DB26" s="678"/>
      <c r="DC26" s="679"/>
      <c r="DD26" s="671">
        <v>456057</v>
      </c>
      <c r="DE26" s="666"/>
      <c r="DF26" s="666"/>
      <c r="DG26" s="666"/>
      <c r="DH26" s="666"/>
      <c r="DI26" s="666"/>
      <c r="DJ26" s="666"/>
      <c r="DK26" s="667"/>
      <c r="DL26" s="671" t="s">
        <v>573</v>
      </c>
      <c r="DM26" s="666"/>
      <c r="DN26" s="666"/>
      <c r="DO26" s="666"/>
      <c r="DP26" s="666"/>
      <c r="DQ26" s="666"/>
      <c r="DR26" s="666"/>
      <c r="DS26" s="666"/>
      <c r="DT26" s="666"/>
      <c r="DU26" s="666"/>
      <c r="DV26" s="667"/>
      <c r="DW26" s="668" t="s">
        <v>130</v>
      </c>
      <c r="DX26" s="678"/>
      <c r="DY26" s="678"/>
      <c r="DZ26" s="678"/>
      <c r="EA26" s="678"/>
      <c r="EB26" s="678"/>
      <c r="EC26" s="699"/>
    </row>
    <row r="27" spans="2:133" ht="11.25" customHeight="1">
      <c r="B27" s="662" t="s">
        <v>594</v>
      </c>
      <c r="C27" s="663"/>
      <c r="D27" s="663"/>
      <c r="E27" s="663"/>
      <c r="F27" s="663"/>
      <c r="G27" s="663"/>
      <c r="H27" s="663"/>
      <c r="I27" s="663"/>
      <c r="J27" s="663"/>
      <c r="K27" s="663"/>
      <c r="L27" s="663"/>
      <c r="M27" s="663"/>
      <c r="N27" s="663"/>
      <c r="O27" s="663"/>
      <c r="P27" s="663"/>
      <c r="Q27" s="664"/>
      <c r="R27" s="665">
        <v>3280195</v>
      </c>
      <c r="S27" s="666"/>
      <c r="T27" s="666"/>
      <c r="U27" s="666"/>
      <c r="V27" s="666"/>
      <c r="W27" s="666"/>
      <c r="X27" s="666"/>
      <c r="Y27" s="667"/>
      <c r="Z27" s="692">
        <v>42.4</v>
      </c>
      <c r="AA27" s="692"/>
      <c r="AB27" s="692"/>
      <c r="AC27" s="692"/>
      <c r="AD27" s="693">
        <v>2900269</v>
      </c>
      <c r="AE27" s="693"/>
      <c r="AF27" s="693"/>
      <c r="AG27" s="693"/>
      <c r="AH27" s="693"/>
      <c r="AI27" s="693"/>
      <c r="AJ27" s="693"/>
      <c r="AK27" s="693"/>
      <c r="AL27" s="668">
        <v>99.699996948242188</v>
      </c>
      <c r="AM27" s="669"/>
      <c r="AN27" s="669"/>
      <c r="AO27" s="694"/>
      <c r="AP27" s="662" t="s">
        <v>276</v>
      </c>
      <c r="AQ27" s="663"/>
      <c r="AR27" s="663"/>
      <c r="AS27" s="663"/>
      <c r="AT27" s="663"/>
      <c r="AU27" s="663"/>
      <c r="AV27" s="663"/>
      <c r="AW27" s="663"/>
      <c r="AX27" s="663"/>
      <c r="AY27" s="663"/>
      <c r="AZ27" s="663"/>
      <c r="BA27" s="663"/>
      <c r="BB27" s="663"/>
      <c r="BC27" s="663"/>
      <c r="BD27" s="663"/>
      <c r="BE27" s="663"/>
      <c r="BF27" s="664"/>
      <c r="BG27" s="665">
        <v>539020</v>
      </c>
      <c r="BH27" s="666"/>
      <c r="BI27" s="666"/>
      <c r="BJ27" s="666"/>
      <c r="BK27" s="666"/>
      <c r="BL27" s="666"/>
      <c r="BM27" s="666"/>
      <c r="BN27" s="667"/>
      <c r="BO27" s="692">
        <v>100</v>
      </c>
      <c r="BP27" s="692"/>
      <c r="BQ27" s="692"/>
      <c r="BR27" s="692"/>
      <c r="BS27" s="693">
        <v>1989</v>
      </c>
      <c r="BT27" s="693"/>
      <c r="BU27" s="693"/>
      <c r="BV27" s="693"/>
      <c r="BW27" s="693"/>
      <c r="BX27" s="693"/>
      <c r="BY27" s="693"/>
      <c r="BZ27" s="693"/>
      <c r="CA27" s="693"/>
      <c r="CB27" s="751"/>
      <c r="CD27" s="707" t="s">
        <v>277</v>
      </c>
      <c r="CE27" s="704"/>
      <c r="CF27" s="704"/>
      <c r="CG27" s="704"/>
      <c r="CH27" s="704"/>
      <c r="CI27" s="704"/>
      <c r="CJ27" s="704"/>
      <c r="CK27" s="704"/>
      <c r="CL27" s="704"/>
      <c r="CM27" s="704"/>
      <c r="CN27" s="704"/>
      <c r="CO27" s="704"/>
      <c r="CP27" s="704"/>
      <c r="CQ27" s="705"/>
      <c r="CR27" s="665">
        <v>1276519</v>
      </c>
      <c r="CS27" s="676"/>
      <c r="CT27" s="676"/>
      <c r="CU27" s="676"/>
      <c r="CV27" s="676"/>
      <c r="CW27" s="676"/>
      <c r="CX27" s="676"/>
      <c r="CY27" s="677"/>
      <c r="CZ27" s="668">
        <v>17.7</v>
      </c>
      <c r="DA27" s="678"/>
      <c r="DB27" s="678"/>
      <c r="DC27" s="679"/>
      <c r="DD27" s="671">
        <v>270578</v>
      </c>
      <c r="DE27" s="676"/>
      <c r="DF27" s="676"/>
      <c r="DG27" s="676"/>
      <c r="DH27" s="676"/>
      <c r="DI27" s="676"/>
      <c r="DJ27" s="676"/>
      <c r="DK27" s="677"/>
      <c r="DL27" s="671">
        <v>268761</v>
      </c>
      <c r="DM27" s="676"/>
      <c r="DN27" s="676"/>
      <c r="DO27" s="676"/>
      <c r="DP27" s="676"/>
      <c r="DQ27" s="676"/>
      <c r="DR27" s="676"/>
      <c r="DS27" s="676"/>
      <c r="DT27" s="676"/>
      <c r="DU27" s="676"/>
      <c r="DV27" s="677"/>
      <c r="DW27" s="668">
        <v>8.9</v>
      </c>
      <c r="DX27" s="678"/>
      <c r="DY27" s="678"/>
      <c r="DZ27" s="678"/>
      <c r="EA27" s="678"/>
      <c r="EB27" s="678"/>
      <c r="EC27" s="699"/>
    </row>
    <row r="28" spans="2:133" ht="11.25" customHeight="1">
      <c r="B28" s="662" t="s">
        <v>278</v>
      </c>
      <c r="C28" s="663"/>
      <c r="D28" s="663"/>
      <c r="E28" s="663"/>
      <c r="F28" s="663"/>
      <c r="G28" s="663"/>
      <c r="H28" s="663"/>
      <c r="I28" s="663"/>
      <c r="J28" s="663"/>
      <c r="K28" s="663"/>
      <c r="L28" s="663"/>
      <c r="M28" s="663"/>
      <c r="N28" s="663"/>
      <c r="O28" s="663"/>
      <c r="P28" s="663"/>
      <c r="Q28" s="664"/>
      <c r="R28" s="665">
        <v>1179</v>
      </c>
      <c r="S28" s="666"/>
      <c r="T28" s="666"/>
      <c r="U28" s="666"/>
      <c r="V28" s="666"/>
      <c r="W28" s="666"/>
      <c r="X28" s="666"/>
      <c r="Y28" s="667"/>
      <c r="Z28" s="692">
        <v>0</v>
      </c>
      <c r="AA28" s="692"/>
      <c r="AB28" s="692"/>
      <c r="AC28" s="692"/>
      <c r="AD28" s="693">
        <v>1179</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279</v>
      </c>
      <c r="CE28" s="704"/>
      <c r="CF28" s="704"/>
      <c r="CG28" s="704"/>
      <c r="CH28" s="704"/>
      <c r="CI28" s="704"/>
      <c r="CJ28" s="704"/>
      <c r="CK28" s="704"/>
      <c r="CL28" s="704"/>
      <c r="CM28" s="704"/>
      <c r="CN28" s="704"/>
      <c r="CO28" s="704"/>
      <c r="CP28" s="704"/>
      <c r="CQ28" s="705"/>
      <c r="CR28" s="665">
        <v>551102</v>
      </c>
      <c r="CS28" s="666"/>
      <c r="CT28" s="666"/>
      <c r="CU28" s="666"/>
      <c r="CV28" s="666"/>
      <c r="CW28" s="666"/>
      <c r="CX28" s="666"/>
      <c r="CY28" s="667"/>
      <c r="CZ28" s="668">
        <v>7.6</v>
      </c>
      <c r="DA28" s="678"/>
      <c r="DB28" s="678"/>
      <c r="DC28" s="679"/>
      <c r="DD28" s="671">
        <v>421696</v>
      </c>
      <c r="DE28" s="666"/>
      <c r="DF28" s="666"/>
      <c r="DG28" s="666"/>
      <c r="DH28" s="666"/>
      <c r="DI28" s="666"/>
      <c r="DJ28" s="666"/>
      <c r="DK28" s="667"/>
      <c r="DL28" s="671">
        <v>421696</v>
      </c>
      <c r="DM28" s="666"/>
      <c r="DN28" s="666"/>
      <c r="DO28" s="666"/>
      <c r="DP28" s="666"/>
      <c r="DQ28" s="666"/>
      <c r="DR28" s="666"/>
      <c r="DS28" s="666"/>
      <c r="DT28" s="666"/>
      <c r="DU28" s="666"/>
      <c r="DV28" s="667"/>
      <c r="DW28" s="668">
        <v>14</v>
      </c>
      <c r="DX28" s="678"/>
      <c r="DY28" s="678"/>
      <c r="DZ28" s="678"/>
      <c r="EA28" s="678"/>
      <c r="EB28" s="678"/>
      <c r="EC28" s="699"/>
    </row>
    <row r="29" spans="2:133" ht="11.25" customHeight="1">
      <c r="B29" s="662" t="s">
        <v>280</v>
      </c>
      <c r="C29" s="663"/>
      <c r="D29" s="663"/>
      <c r="E29" s="663"/>
      <c r="F29" s="663"/>
      <c r="G29" s="663"/>
      <c r="H29" s="663"/>
      <c r="I29" s="663"/>
      <c r="J29" s="663"/>
      <c r="K29" s="663"/>
      <c r="L29" s="663"/>
      <c r="M29" s="663"/>
      <c r="N29" s="663"/>
      <c r="O29" s="663"/>
      <c r="P29" s="663"/>
      <c r="Q29" s="664"/>
      <c r="R29" s="665">
        <v>131073</v>
      </c>
      <c r="S29" s="666"/>
      <c r="T29" s="666"/>
      <c r="U29" s="666"/>
      <c r="V29" s="666"/>
      <c r="W29" s="666"/>
      <c r="X29" s="666"/>
      <c r="Y29" s="667"/>
      <c r="Z29" s="692">
        <v>1.7</v>
      </c>
      <c r="AA29" s="692"/>
      <c r="AB29" s="692"/>
      <c r="AC29" s="692"/>
      <c r="AD29" s="693" t="s">
        <v>130</v>
      </c>
      <c r="AE29" s="693"/>
      <c r="AF29" s="693"/>
      <c r="AG29" s="693"/>
      <c r="AH29" s="693"/>
      <c r="AI29" s="693"/>
      <c r="AJ29" s="693"/>
      <c r="AK29" s="693"/>
      <c r="AL29" s="668" t="s">
        <v>130</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281</v>
      </c>
      <c r="CE29" s="753"/>
      <c r="CF29" s="707" t="s">
        <v>595</v>
      </c>
      <c r="CG29" s="704"/>
      <c r="CH29" s="704"/>
      <c r="CI29" s="704"/>
      <c r="CJ29" s="704"/>
      <c r="CK29" s="704"/>
      <c r="CL29" s="704"/>
      <c r="CM29" s="704"/>
      <c r="CN29" s="704"/>
      <c r="CO29" s="704"/>
      <c r="CP29" s="704"/>
      <c r="CQ29" s="705"/>
      <c r="CR29" s="665">
        <v>548405</v>
      </c>
      <c r="CS29" s="676"/>
      <c r="CT29" s="676"/>
      <c r="CU29" s="676"/>
      <c r="CV29" s="676"/>
      <c r="CW29" s="676"/>
      <c r="CX29" s="676"/>
      <c r="CY29" s="677"/>
      <c r="CZ29" s="668">
        <v>7.6</v>
      </c>
      <c r="DA29" s="678"/>
      <c r="DB29" s="678"/>
      <c r="DC29" s="679"/>
      <c r="DD29" s="671">
        <v>418999</v>
      </c>
      <c r="DE29" s="676"/>
      <c r="DF29" s="676"/>
      <c r="DG29" s="676"/>
      <c r="DH29" s="676"/>
      <c r="DI29" s="676"/>
      <c r="DJ29" s="676"/>
      <c r="DK29" s="677"/>
      <c r="DL29" s="671">
        <v>418999</v>
      </c>
      <c r="DM29" s="676"/>
      <c r="DN29" s="676"/>
      <c r="DO29" s="676"/>
      <c r="DP29" s="676"/>
      <c r="DQ29" s="676"/>
      <c r="DR29" s="676"/>
      <c r="DS29" s="676"/>
      <c r="DT29" s="676"/>
      <c r="DU29" s="676"/>
      <c r="DV29" s="677"/>
      <c r="DW29" s="668">
        <v>13.9</v>
      </c>
      <c r="DX29" s="678"/>
      <c r="DY29" s="678"/>
      <c r="DZ29" s="678"/>
      <c r="EA29" s="678"/>
      <c r="EB29" s="678"/>
      <c r="EC29" s="699"/>
    </row>
    <row r="30" spans="2:133" ht="11.25" customHeight="1">
      <c r="B30" s="662" t="s">
        <v>282</v>
      </c>
      <c r="C30" s="663"/>
      <c r="D30" s="663"/>
      <c r="E30" s="663"/>
      <c r="F30" s="663"/>
      <c r="G30" s="663"/>
      <c r="H30" s="663"/>
      <c r="I30" s="663"/>
      <c r="J30" s="663"/>
      <c r="K30" s="663"/>
      <c r="L30" s="663"/>
      <c r="M30" s="663"/>
      <c r="N30" s="663"/>
      <c r="O30" s="663"/>
      <c r="P30" s="663"/>
      <c r="Q30" s="664"/>
      <c r="R30" s="665">
        <v>147347</v>
      </c>
      <c r="S30" s="666"/>
      <c r="T30" s="666"/>
      <c r="U30" s="666"/>
      <c r="V30" s="666"/>
      <c r="W30" s="666"/>
      <c r="X30" s="666"/>
      <c r="Y30" s="667"/>
      <c r="Z30" s="692">
        <v>1.9</v>
      </c>
      <c r="AA30" s="692"/>
      <c r="AB30" s="692"/>
      <c r="AC30" s="692"/>
      <c r="AD30" s="693">
        <v>2077</v>
      </c>
      <c r="AE30" s="693"/>
      <c r="AF30" s="693"/>
      <c r="AG30" s="693"/>
      <c r="AH30" s="693"/>
      <c r="AI30" s="693"/>
      <c r="AJ30" s="693"/>
      <c r="AK30" s="693"/>
      <c r="AL30" s="668">
        <v>0.1</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283</v>
      </c>
      <c r="BH30" s="749"/>
      <c r="BI30" s="749"/>
      <c r="BJ30" s="749"/>
      <c r="BK30" s="749"/>
      <c r="BL30" s="749"/>
      <c r="BM30" s="749"/>
      <c r="BN30" s="749"/>
      <c r="BO30" s="749"/>
      <c r="BP30" s="749"/>
      <c r="BQ30" s="750"/>
      <c r="BR30" s="724" t="s">
        <v>284</v>
      </c>
      <c r="BS30" s="749"/>
      <c r="BT30" s="749"/>
      <c r="BU30" s="749"/>
      <c r="BV30" s="749"/>
      <c r="BW30" s="749"/>
      <c r="BX30" s="749"/>
      <c r="BY30" s="749"/>
      <c r="BZ30" s="749"/>
      <c r="CA30" s="749"/>
      <c r="CB30" s="750"/>
      <c r="CD30" s="754"/>
      <c r="CE30" s="755"/>
      <c r="CF30" s="707" t="s">
        <v>285</v>
      </c>
      <c r="CG30" s="704"/>
      <c r="CH30" s="704"/>
      <c r="CI30" s="704"/>
      <c r="CJ30" s="704"/>
      <c r="CK30" s="704"/>
      <c r="CL30" s="704"/>
      <c r="CM30" s="704"/>
      <c r="CN30" s="704"/>
      <c r="CO30" s="704"/>
      <c r="CP30" s="704"/>
      <c r="CQ30" s="705"/>
      <c r="CR30" s="665">
        <v>516379</v>
      </c>
      <c r="CS30" s="666"/>
      <c r="CT30" s="666"/>
      <c r="CU30" s="666"/>
      <c r="CV30" s="666"/>
      <c r="CW30" s="666"/>
      <c r="CX30" s="666"/>
      <c r="CY30" s="667"/>
      <c r="CZ30" s="668">
        <v>7.2</v>
      </c>
      <c r="DA30" s="678"/>
      <c r="DB30" s="678"/>
      <c r="DC30" s="679"/>
      <c r="DD30" s="671">
        <v>390956</v>
      </c>
      <c r="DE30" s="666"/>
      <c r="DF30" s="666"/>
      <c r="DG30" s="666"/>
      <c r="DH30" s="666"/>
      <c r="DI30" s="666"/>
      <c r="DJ30" s="666"/>
      <c r="DK30" s="667"/>
      <c r="DL30" s="671">
        <v>390956</v>
      </c>
      <c r="DM30" s="666"/>
      <c r="DN30" s="666"/>
      <c r="DO30" s="666"/>
      <c r="DP30" s="666"/>
      <c r="DQ30" s="666"/>
      <c r="DR30" s="666"/>
      <c r="DS30" s="666"/>
      <c r="DT30" s="666"/>
      <c r="DU30" s="666"/>
      <c r="DV30" s="667"/>
      <c r="DW30" s="668">
        <v>13</v>
      </c>
      <c r="DX30" s="678"/>
      <c r="DY30" s="678"/>
      <c r="DZ30" s="678"/>
      <c r="EA30" s="678"/>
      <c r="EB30" s="678"/>
      <c r="EC30" s="699"/>
    </row>
    <row r="31" spans="2:133" ht="11.25" customHeight="1">
      <c r="B31" s="662" t="s">
        <v>286</v>
      </c>
      <c r="C31" s="663"/>
      <c r="D31" s="663"/>
      <c r="E31" s="663"/>
      <c r="F31" s="663"/>
      <c r="G31" s="663"/>
      <c r="H31" s="663"/>
      <c r="I31" s="663"/>
      <c r="J31" s="663"/>
      <c r="K31" s="663"/>
      <c r="L31" s="663"/>
      <c r="M31" s="663"/>
      <c r="N31" s="663"/>
      <c r="O31" s="663"/>
      <c r="P31" s="663"/>
      <c r="Q31" s="664"/>
      <c r="R31" s="665">
        <v>34603</v>
      </c>
      <c r="S31" s="666"/>
      <c r="T31" s="666"/>
      <c r="U31" s="666"/>
      <c r="V31" s="666"/>
      <c r="W31" s="666"/>
      <c r="X31" s="666"/>
      <c r="Y31" s="667"/>
      <c r="Z31" s="692">
        <v>0.4</v>
      </c>
      <c r="AA31" s="692"/>
      <c r="AB31" s="692"/>
      <c r="AC31" s="692"/>
      <c r="AD31" s="693" t="s">
        <v>130</v>
      </c>
      <c r="AE31" s="693"/>
      <c r="AF31" s="693"/>
      <c r="AG31" s="693"/>
      <c r="AH31" s="693"/>
      <c r="AI31" s="693"/>
      <c r="AJ31" s="693"/>
      <c r="AK31" s="693"/>
      <c r="AL31" s="668" t="s">
        <v>574</v>
      </c>
      <c r="AM31" s="669"/>
      <c r="AN31" s="669"/>
      <c r="AO31" s="694"/>
      <c r="AP31" s="738" t="s">
        <v>287</v>
      </c>
      <c r="AQ31" s="739"/>
      <c r="AR31" s="739"/>
      <c r="AS31" s="739"/>
      <c r="AT31" s="744" t="s">
        <v>288</v>
      </c>
      <c r="AU31" s="361"/>
      <c r="AV31" s="361"/>
      <c r="AW31" s="361"/>
      <c r="AX31" s="731" t="s">
        <v>191</v>
      </c>
      <c r="AY31" s="732"/>
      <c r="AZ31" s="732"/>
      <c r="BA31" s="732"/>
      <c r="BB31" s="732"/>
      <c r="BC31" s="732"/>
      <c r="BD31" s="732"/>
      <c r="BE31" s="732"/>
      <c r="BF31" s="733"/>
      <c r="BG31" s="734">
        <v>98.3</v>
      </c>
      <c r="BH31" s="735"/>
      <c r="BI31" s="735"/>
      <c r="BJ31" s="735"/>
      <c r="BK31" s="735"/>
      <c r="BL31" s="735"/>
      <c r="BM31" s="736">
        <v>93.1</v>
      </c>
      <c r="BN31" s="735"/>
      <c r="BO31" s="735"/>
      <c r="BP31" s="735"/>
      <c r="BQ31" s="737"/>
      <c r="BR31" s="734">
        <v>98.4</v>
      </c>
      <c r="BS31" s="735"/>
      <c r="BT31" s="735"/>
      <c r="BU31" s="735"/>
      <c r="BV31" s="735"/>
      <c r="BW31" s="735"/>
      <c r="BX31" s="736">
        <v>92.9</v>
      </c>
      <c r="BY31" s="735"/>
      <c r="BZ31" s="735"/>
      <c r="CA31" s="735"/>
      <c r="CB31" s="737"/>
      <c r="CD31" s="754"/>
      <c r="CE31" s="755"/>
      <c r="CF31" s="707" t="s">
        <v>289</v>
      </c>
      <c r="CG31" s="704"/>
      <c r="CH31" s="704"/>
      <c r="CI31" s="704"/>
      <c r="CJ31" s="704"/>
      <c r="CK31" s="704"/>
      <c r="CL31" s="704"/>
      <c r="CM31" s="704"/>
      <c r="CN31" s="704"/>
      <c r="CO31" s="704"/>
      <c r="CP31" s="704"/>
      <c r="CQ31" s="705"/>
      <c r="CR31" s="665">
        <v>32026</v>
      </c>
      <c r="CS31" s="676"/>
      <c r="CT31" s="676"/>
      <c r="CU31" s="676"/>
      <c r="CV31" s="676"/>
      <c r="CW31" s="676"/>
      <c r="CX31" s="676"/>
      <c r="CY31" s="677"/>
      <c r="CZ31" s="668">
        <v>0.4</v>
      </c>
      <c r="DA31" s="678"/>
      <c r="DB31" s="678"/>
      <c r="DC31" s="679"/>
      <c r="DD31" s="671">
        <v>28043</v>
      </c>
      <c r="DE31" s="676"/>
      <c r="DF31" s="676"/>
      <c r="DG31" s="676"/>
      <c r="DH31" s="676"/>
      <c r="DI31" s="676"/>
      <c r="DJ31" s="676"/>
      <c r="DK31" s="677"/>
      <c r="DL31" s="671">
        <v>28043</v>
      </c>
      <c r="DM31" s="676"/>
      <c r="DN31" s="676"/>
      <c r="DO31" s="676"/>
      <c r="DP31" s="676"/>
      <c r="DQ31" s="676"/>
      <c r="DR31" s="676"/>
      <c r="DS31" s="676"/>
      <c r="DT31" s="676"/>
      <c r="DU31" s="676"/>
      <c r="DV31" s="677"/>
      <c r="DW31" s="668">
        <v>0.9</v>
      </c>
      <c r="DX31" s="678"/>
      <c r="DY31" s="678"/>
      <c r="DZ31" s="678"/>
      <c r="EA31" s="678"/>
      <c r="EB31" s="678"/>
      <c r="EC31" s="699"/>
    </row>
    <row r="32" spans="2:133" ht="11.25" customHeight="1">
      <c r="B32" s="662" t="s">
        <v>290</v>
      </c>
      <c r="C32" s="663"/>
      <c r="D32" s="663"/>
      <c r="E32" s="663"/>
      <c r="F32" s="663"/>
      <c r="G32" s="663"/>
      <c r="H32" s="663"/>
      <c r="I32" s="663"/>
      <c r="J32" s="663"/>
      <c r="K32" s="663"/>
      <c r="L32" s="663"/>
      <c r="M32" s="663"/>
      <c r="N32" s="663"/>
      <c r="O32" s="663"/>
      <c r="P32" s="663"/>
      <c r="Q32" s="664"/>
      <c r="R32" s="665">
        <v>1249293</v>
      </c>
      <c r="S32" s="666"/>
      <c r="T32" s="666"/>
      <c r="U32" s="666"/>
      <c r="V32" s="666"/>
      <c r="W32" s="666"/>
      <c r="X32" s="666"/>
      <c r="Y32" s="667"/>
      <c r="Z32" s="692">
        <v>16.2</v>
      </c>
      <c r="AA32" s="692"/>
      <c r="AB32" s="692"/>
      <c r="AC32" s="692"/>
      <c r="AD32" s="693" t="s">
        <v>130</v>
      </c>
      <c r="AE32" s="693"/>
      <c r="AF32" s="693"/>
      <c r="AG32" s="693"/>
      <c r="AH32" s="693"/>
      <c r="AI32" s="693"/>
      <c r="AJ32" s="693"/>
      <c r="AK32" s="693"/>
      <c r="AL32" s="668" t="s">
        <v>574</v>
      </c>
      <c r="AM32" s="669"/>
      <c r="AN32" s="669"/>
      <c r="AO32" s="694"/>
      <c r="AP32" s="740"/>
      <c r="AQ32" s="741"/>
      <c r="AR32" s="741"/>
      <c r="AS32" s="741"/>
      <c r="AT32" s="745"/>
      <c r="AU32" s="362" t="s">
        <v>291</v>
      </c>
      <c r="AV32" s="362"/>
      <c r="AW32" s="362"/>
      <c r="AX32" s="662" t="s">
        <v>292</v>
      </c>
      <c r="AY32" s="663"/>
      <c r="AZ32" s="663"/>
      <c r="BA32" s="663"/>
      <c r="BB32" s="663"/>
      <c r="BC32" s="663"/>
      <c r="BD32" s="663"/>
      <c r="BE32" s="663"/>
      <c r="BF32" s="664"/>
      <c r="BG32" s="747">
        <v>98.4</v>
      </c>
      <c r="BH32" s="676"/>
      <c r="BI32" s="676"/>
      <c r="BJ32" s="676"/>
      <c r="BK32" s="676"/>
      <c r="BL32" s="676"/>
      <c r="BM32" s="669">
        <v>96</v>
      </c>
      <c r="BN32" s="748"/>
      <c r="BO32" s="748"/>
      <c r="BP32" s="748"/>
      <c r="BQ32" s="703"/>
      <c r="BR32" s="747">
        <v>98.7</v>
      </c>
      <c r="BS32" s="676"/>
      <c r="BT32" s="676"/>
      <c r="BU32" s="676"/>
      <c r="BV32" s="676"/>
      <c r="BW32" s="676"/>
      <c r="BX32" s="669">
        <v>96</v>
      </c>
      <c r="BY32" s="748"/>
      <c r="BZ32" s="748"/>
      <c r="CA32" s="748"/>
      <c r="CB32" s="703"/>
      <c r="CD32" s="756"/>
      <c r="CE32" s="757"/>
      <c r="CF32" s="707" t="s">
        <v>596</v>
      </c>
      <c r="CG32" s="704"/>
      <c r="CH32" s="704"/>
      <c r="CI32" s="704"/>
      <c r="CJ32" s="704"/>
      <c r="CK32" s="704"/>
      <c r="CL32" s="704"/>
      <c r="CM32" s="704"/>
      <c r="CN32" s="704"/>
      <c r="CO32" s="704"/>
      <c r="CP32" s="704"/>
      <c r="CQ32" s="705"/>
      <c r="CR32" s="665">
        <v>2697</v>
      </c>
      <c r="CS32" s="666"/>
      <c r="CT32" s="666"/>
      <c r="CU32" s="666"/>
      <c r="CV32" s="666"/>
      <c r="CW32" s="666"/>
      <c r="CX32" s="666"/>
      <c r="CY32" s="667"/>
      <c r="CZ32" s="668">
        <v>0</v>
      </c>
      <c r="DA32" s="678"/>
      <c r="DB32" s="678"/>
      <c r="DC32" s="679"/>
      <c r="DD32" s="671">
        <v>2697</v>
      </c>
      <c r="DE32" s="666"/>
      <c r="DF32" s="666"/>
      <c r="DG32" s="666"/>
      <c r="DH32" s="666"/>
      <c r="DI32" s="666"/>
      <c r="DJ32" s="666"/>
      <c r="DK32" s="667"/>
      <c r="DL32" s="671">
        <v>2697</v>
      </c>
      <c r="DM32" s="666"/>
      <c r="DN32" s="666"/>
      <c r="DO32" s="666"/>
      <c r="DP32" s="666"/>
      <c r="DQ32" s="666"/>
      <c r="DR32" s="666"/>
      <c r="DS32" s="666"/>
      <c r="DT32" s="666"/>
      <c r="DU32" s="666"/>
      <c r="DV32" s="667"/>
      <c r="DW32" s="668">
        <v>0.1</v>
      </c>
      <c r="DX32" s="678"/>
      <c r="DY32" s="678"/>
      <c r="DZ32" s="678"/>
      <c r="EA32" s="678"/>
      <c r="EB32" s="678"/>
      <c r="EC32" s="699"/>
    </row>
    <row r="33" spans="2:133" ht="11.25" customHeight="1">
      <c r="B33" s="728" t="s">
        <v>293</v>
      </c>
      <c r="C33" s="729"/>
      <c r="D33" s="729"/>
      <c r="E33" s="729"/>
      <c r="F33" s="729"/>
      <c r="G33" s="729"/>
      <c r="H33" s="729"/>
      <c r="I33" s="729"/>
      <c r="J33" s="729"/>
      <c r="K33" s="729"/>
      <c r="L33" s="729"/>
      <c r="M33" s="729"/>
      <c r="N33" s="729"/>
      <c r="O33" s="729"/>
      <c r="P33" s="729"/>
      <c r="Q33" s="730"/>
      <c r="R33" s="665" t="s">
        <v>574</v>
      </c>
      <c r="S33" s="666"/>
      <c r="T33" s="666"/>
      <c r="U33" s="666"/>
      <c r="V33" s="666"/>
      <c r="W33" s="666"/>
      <c r="X33" s="666"/>
      <c r="Y33" s="667"/>
      <c r="Z33" s="692" t="s">
        <v>573</v>
      </c>
      <c r="AA33" s="692"/>
      <c r="AB33" s="692"/>
      <c r="AC33" s="692"/>
      <c r="AD33" s="693" t="s">
        <v>574</v>
      </c>
      <c r="AE33" s="693"/>
      <c r="AF33" s="693"/>
      <c r="AG33" s="693"/>
      <c r="AH33" s="693"/>
      <c r="AI33" s="693"/>
      <c r="AJ33" s="693"/>
      <c r="AK33" s="693"/>
      <c r="AL33" s="668" t="s">
        <v>574</v>
      </c>
      <c r="AM33" s="669"/>
      <c r="AN33" s="669"/>
      <c r="AO33" s="694"/>
      <c r="AP33" s="742"/>
      <c r="AQ33" s="743"/>
      <c r="AR33" s="743"/>
      <c r="AS33" s="743"/>
      <c r="AT33" s="746"/>
      <c r="AU33" s="363"/>
      <c r="AV33" s="363"/>
      <c r="AW33" s="363"/>
      <c r="AX33" s="642" t="s">
        <v>294</v>
      </c>
      <c r="AY33" s="643"/>
      <c r="AZ33" s="643"/>
      <c r="BA33" s="643"/>
      <c r="BB33" s="643"/>
      <c r="BC33" s="643"/>
      <c r="BD33" s="643"/>
      <c r="BE33" s="643"/>
      <c r="BF33" s="644"/>
      <c r="BG33" s="727">
        <v>98.2</v>
      </c>
      <c r="BH33" s="646"/>
      <c r="BI33" s="646"/>
      <c r="BJ33" s="646"/>
      <c r="BK33" s="646"/>
      <c r="BL33" s="646"/>
      <c r="BM33" s="684">
        <v>89.2</v>
      </c>
      <c r="BN33" s="646"/>
      <c r="BO33" s="646"/>
      <c r="BP33" s="646"/>
      <c r="BQ33" s="695"/>
      <c r="BR33" s="727">
        <v>98.1</v>
      </c>
      <c r="BS33" s="646"/>
      <c r="BT33" s="646"/>
      <c r="BU33" s="646"/>
      <c r="BV33" s="646"/>
      <c r="BW33" s="646"/>
      <c r="BX33" s="684">
        <v>88.9</v>
      </c>
      <c r="BY33" s="646"/>
      <c r="BZ33" s="646"/>
      <c r="CA33" s="646"/>
      <c r="CB33" s="695"/>
      <c r="CD33" s="707" t="s">
        <v>295</v>
      </c>
      <c r="CE33" s="704"/>
      <c r="CF33" s="704"/>
      <c r="CG33" s="704"/>
      <c r="CH33" s="704"/>
      <c r="CI33" s="704"/>
      <c r="CJ33" s="704"/>
      <c r="CK33" s="704"/>
      <c r="CL33" s="704"/>
      <c r="CM33" s="704"/>
      <c r="CN33" s="704"/>
      <c r="CO33" s="704"/>
      <c r="CP33" s="704"/>
      <c r="CQ33" s="705"/>
      <c r="CR33" s="665">
        <v>2394638</v>
      </c>
      <c r="CS33" s="676"/>
      <c r="CT33" s="676"/>
      <c r="CU33" s="676"/>
      <c r="CV33" s="676"/>
      <c r="CW33" s="676"/>
      <c r="CX33" s="676"/>
      <c r="CY33" s="677"/>
      <c r="CZ33" s="668">
        <v>33.200000000000003</v>
      </c>
      <c r="DA33" s="678"/>
      <c r="DB33" s="678"/>
      <c r="DC33" s="679"/>
      <c r="DD33" s="671">
        <v>1882301</v>
      </c>
      <c r="DE33" s="676"/>
      <c r="DF33" s="676"/>
      <c r="DG33" s="676"/>
      <c r="DH33" s="676"/>
      <c r="DI33" s="676"/>
      <c r="DJ33" s="676"/>
      <c r="DK33" s="677"/>
      <c r="DL33" s="671">
        <v>1337315</v>
      </c>
      <c r="DM33" s="676"/>
      <c r="DN33" s="676"/>
      <c r="DO33" s="676"/>
      <c r="DP33" s="676"/>
      <c r="DQ33" s="676"/>
      <c r="DR33" s="676"/>
      <c r="DS33" s="676"/>
      <c r="DT33" s="676"/>
      <c r="DU33" s="676"/>
      <c r="DV33" s="677"/>
      <c r="DW33" s="668">
        <v>44.4</v>
      </c>
      <c r="DX33" s="678"/>
      <c r="DY33" s="678"/>
      <c r="DZ33" s="678"/>
      <c r="EA33" s="678"/>
      <c r="EB33" s="678"/>
      <c r="EC33" s="699"/>
    </row>
    <row r="34" spans="2:133" ht="11.25" customHeight="1">
      <c r="B34" s="662" t="s">
        <v>296</v>
      </c>
      <c r="C34" s="663"/>
      <c r="D34" s="663"/>
      <c r="E34" s="663"/>
      <c r="F34" s="663"/>
      <c r="G34" s="663"/>
      <c r="H34" s="663"/>
      <c r="I34" s="663"/>
      <c r="J34" s="663"/>
      <c r="K34" s="663"/>
      <c r="L34" s="663"/>
      <c r="M34" s="663"/>
      <c r="N34" s="663"/>
      <c r="O34" s="663"/>
      <c r="P34" s="663"/>
      <c r="Q34" s="664"/>
      <c r="R34" s="665">
        <v>381686</v>
      </c>
      <c r="S34" s="666"/>
      <c r="T34" s="666"/>
      <c r="U34" s="666"/>
      <c r="V34" s="666"/>
      <c r="W34" s="666"/>
      <c r="X34" s="666"/>
      <c r="Y34" s="667"/>
      <c r="Z34" s="692">
        <v>4.9000000000000004</v>
      </c>
      <c r="AA34" s="692"/>
      <c r="AB34" s="692"/>
      <c r="AC34" s="692"/>
      <c r="AD34" s="693" t="s">
        <v>130</v>
      </c>
      <c r="AE34" s="693"/>
      <c r="AF34" s="693"/>
      <c r="AG34" s="693"/>
      <c r="AH34" s="693"/>
      <c r="AI34" s="693"/>
      <c r="AJ34" s="693"/>
      <c r="AK34" s="693"/>
      <c r="AL34" s="668" t="s">
        <v>574</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597</v>
      </c>
      <c r="CE34" s="704"/>
      <c r="CF34" s="704"/>
      <c r="CG34" s="704"/>
      <c r="CH34" s="704"/>
      <c r="CI34" s="704"/>
      <c r="CJ34" s="704"/>
      <c r="CK34" s="704"/>
      <c r="CL34" s="704"/>
      <c r="CM34" s="704"/>
      <c r="CN34" s="704"/>
      <c r="CO34" s="704"/>
      <c r="CP34" s="704"/>
      <c r="CQ34" s="705"/>
      <c r="CR34" s="665">
        <v>656529</v>
      </c>
      <c r="CS34" s="666"/>
      <c r="CT34" s="666"/>
      <c r="CU34" s="666"/>
      <c r="CV34" s="666"/>
      <c r="CW34" s="666"/>
      <c r="CX34" s="666"/>
      <c r="CY34" s="667"/>
      <c r="CZ34" s="668">
        <v>9.1</v>
      </c>
      <c r="DA34" s="678"/>
      <c r="DB34" s="678"/>
      <c r="DC34" s="679"/>
      <c r="DD34" s="671">
        <v>424819</v>
      </c>
      <c r="DE34" s="666"/>
      <c r="DF34" s="666"/>
      <c r="DG34" s="666"/>
      <c r="DH34" s="666"/>
      <c r="DI34" s="666"/>
      <c r="DJ34" s="666"/>
      <c r="DK34" s="667"/>
      <c r="DL34" s="671">
        <v>331353</v>
      </c>
      <c r="DM34" s="666"/>
      <c r="DN34" s="666"/>
      <c r="DO34" s="666"/>
      <c r="DP34" s="666"/>
      <c r="DQ34" s="666"/>
      <c r="DR34" s="666"/>
      <c r="DS34" s="666"/>
      <c r="DT34" s="666"/>
      <c r="DU34" s="666"/>
      <c r="DV34" s="667"/>
      <c r="DW34" s="668">
        <v>11</v>
      </c>
      <c r="DX34" s="678"/>
      <c r="DY34" s="678"/>
      <c r="DZ34" s="678"/>
      <c r="EA34" s="678"/>
      <c r="EB34" s="678"/>
      <c r="EC34" s="699"/>
    </row>
    <row r="35" spans="2:133" ht="11.25" customHeight="1">
      <c r="B35" s="662" t="s">
        <v>297</v>
      </c>
      <c r="C35" s="663"/>
      <c r="D35" s="663"/>
      <c r="E35" s="663"/>
      <c r="F35" s="663"/>
      <c r="G35" s="663"/>
      <c r="H35" s="663"/>
      <c r="I35" s="663"/>
      <c r="J35" s="663"/>
      <c r="K35" s="663"/>
      <c r="L35" s="663"/>
      <c r="M35" s="663"/>
      <c r="N35" s="663"/>
      <c r="O35" s="663"/>
      <c r="P35" s="663"/>
      <c r="Q35" s="664"/>
      <c r="R35" s="665">
        <v>40998</v>
      </c>
      <c r="S35" s="666"/>
      <c r="T35" s="666"/>
      <c r="U35" s="666"/>
      <c r="V35" s="666"/>
      <c r="W35" s="666"/>
      <c r="X35" s="666"/>
      <c r="Y35" s="667"/>
      <c r="Z35" s="692">
        <v>0.5</v>
      </c>
      <c r="AA35" s="692"/>
      <c r="AB35" s="692"/>
      <c r="AC35" s="692"/>
      <c r="AD35" s="693">
        <v>3315</v>
      </c>
      <c r="AE35" s="693"/>
      <c r="AF35" s="693"/>
      <c r="AG35" s="693"/>
      <c r="AH35" s="693"/>
      <c r="AI35" s="693"/>
      <c r="AJ35" s="693"/>
      <c r="AK35" s="693"/>
      <c r="AL35" s="668">
        <v>0.1</v>
      </c>
      <c r="AM35" s="669"/>
      <c r="AN35" s="669"/>
      <c r="AO35" s="694"/>
      <c r="AP35" s="218"/>
      <c r="AQ35" s="724" t="s">
        <v>298</v>
      </c>
      <c r="AR35" s="725"/>
      <c r="AS35" s="725"/>
      <c r="AT35" s="725"/>
      <c r="AU35" s="725"/>
      <c r="AV35" s="725"/>
      <c r="AW35" s="725"/>
      <c r="AX35" s="725"/>
      <c r="AY35" s="725"/>
      <c r="AZ35" s="725"/>
      <c r="BA35" s="725"/>
      <c r="BB35" s="725"/>
      <c r="BC35" s="725"/>
      <c r="BD35" s="725"/>
      <c r="BE35" s="725"/>
      <c r="BF35" s="726"/>
      <c r="BG35" s="724" t="s">
        <v>299</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300</v>
      </c>
      <c r="CE35" s="704"/>
      <c r="CF35" s="704"/>
      <c r="CG35" s="704"/>
      <c r="CH35" s="704"/>
      <c r="CI35" s="704"/>
      <c r="CJ35" s="704"/>
      <c r="CK35" s="704"/>
      <c r="CL35" s="704"/>
      <c r="CM35" s="704"/>
      <c r="CN35" s="704"/>
      <c r="CO35" s="704"/>
      <c r="CP35" s="704"/>
      <c r="CQ35" s="705"/>
      <c r="CR35" s="665">
        <v>84236</v>
      </c>
      <c r="CS35" s="676"/>
      <c r="CT35" s="676"/>
      <c r="CU35" s="676"/>
      <c r="CV35" s="676"/>
      <c r="CW35" s="676"/>
      <c r="CX35" s="676"/>
      <c r="CY35" s="677"/>
      <c r="CZ35" s="668">
        <v>1.2</v>
      </c>
      <c r="DA35" s="678"/>
      <c r="DB35" s="678"/>
      <c r="DC35" s="679"/>
      <c r="DD35" s="671">
        <v>44713</v>
      </c>
      <c r="DE35" s="676"/>
      <c r="DF35" s="676"/>
      <c r="DG35" s="676"/>
      <c r="DH35" s="676"/>
      <c r="DI35" s="676"/>
      <c r="DJ35" s="676"/>
      <c r="DK35" s="677"/>
      <c r="DL35" s="671">
        <v>44713</v>
      </c>
      <c r="DM35" s="676"/>
      <c r="DN35" s="676"/>
      <c r="DO35" s="676"/>
      <c r="DP35" s="676"/>
      <c r="DQ35" s="676"/>
      <c r="DR35" s="676"/>
      <c r="DS35" s="676"/>
      <c r="DT35" s="676"/>
      <c r="DU35" s="676"/>
      <c r="DV35" s="677"/>
      <c r="DW35" s="668">
        <v>1.5</v>
      </c>
      <c r="DX35" s="678"/>
      <c r="DY35" s="678"/>
      <c r="DZ35" s="678"/>
      <c r="EA35" s="678"/>
      <c r="EB35" s="678"/>
      <c r="EC35" s="699"/>
    </row>
    <row r="36" spans="2:133" ht="11.25" customHeight="1">
      <c r="B36" s="662" t="s">
        <v>301</v>
      </c>
      <c r="C36" s="663"/>
      <c r="D36" s="663"/>
      <c r="E36" s="663"/>
      <c r="F36" s="663"/>
      <c r="G36" s="663"/>
      <c r="H36" s="663"/>
      <c r="I36" s="663"/>
      <c r="J36" s="663"/>
      <c r="K36" s="663"/>
      <c r="L36" s="663"/>
      <c r="M36" s="663"/>
      <c r="N36" s="663"/>
      <c r="O36" s="663"/>
      <c r="P36" s="663"/>
      <c r="Q36" s="664"/>
      <c r="R36" s="665">
        <v>14885</v>
      </c>
      <c r="S36" s="666"/>
      <c r="T36" s="666"/>
      <c r="U36" s="666"/>
      <c r="V36" s="666"/>
      <c r="W36" s="666"/>
      <c r="X36" s="666"/>
      <c r="Y36" s="667"/>
      <c r="Z36" s="692">
        <v>0.2</v>
      </c>
      <c r="AA36" s="692"/>
      <c r="AB36" s="692"/>
      <c r="AC36" s="692"/>
      <c r="AD36" s="693" t="s">
        <v>574</v>
      </c>
      <c r="AE36" s="693"/>
      <c r="AF36" s="693"/>
      <c r="AG36" s="693"/>
      <c r="AH36" s="693"/>
      <c r="AI36" s="693"/>
      <c r="AJ36" s="693"/>
      <c r="AK36" s="693"/>
      <c r="AL36" s="668" t="s">
        <v>130</v>
      </c>
      <c r="AM36" s="669"/>
      <c r="AN36" s="669"/>
      <c r="AO36" s="694"/>
      <c r="AP36" s="218"/>
      <c r="AQ36" s="715" t="s">
        <v>598</v>
      </c>
      <c r="AR36" s="716"/>
      <c r="AS36" s="716"/>
      <c r="AT36" s="716"/>
      <c r="AU36" s="716"/>
      <c r="AV36" s="716"/>
      <c r="AW36" s="716"/>
      <c r="AX36" s="716"/>
      <c r="AY36" s="717"/>
      <c r="AZ36" s="718">
        <v>734646</v>
      </c>
      <c r="BA36" s="719"/>
      <c r="BB36" s="719"/>
      <c r="BC36" s="719"/>
      <c r="BD36" s="719"/>
      <c r="BE36" s="719"/>
      <c r="BF36" s="720"/>
      <c r="BG36" s="721" t="s">
        <v>302</v>
      </c>
      <c r="BH36" s="722"/>
      <c r="BI36" s="722"/>
      <c r="BJ36" s="722"/>
      <c r="BK36" s="722"/>
      <c r="BL36" s="722"/>
      <c r="BM36" s="722"/>
      <c r="BN36" s="722"/>
      <c r="BO36" s="722"/>
      <c r="BP36" s="722"/>
      <c r="BQ36" s="722"/>
      <c r="BR36" s="722"/>
      <c r="BS36" s="722"/>
      <c r="BT36" s="722"/>
      <c r="BU36" s="723"/>
      <c r="BV36" s="718">
        <v>19994</v>
      </c>
      <c r="BW36" s="719"/>
      <c r="BX36" s="719"/>
      <c r="BY36" s="719"/>
      <c r="BZ36" s="719"/>
      <c r="CA36" s="719"/>
      <c r="CB36" s="720"/>
      <c r="CD36" s="707" t="s">
        <v>303</v>
      </c>
      <c r="CE36" s="704"/>
      <c r="CF36" s="704"/>
      <c r="CG36" s="704"/>
      <c r="CH36" s="704"/>
      <c r="CI36" s="704"/>
      <c r="CJ36" s="704"/>
      <c r="CK36" s="704"/>
      <c r="CL36" s="704"/>
      <c r="CM36" s="704"/>
      <c r="CN36" s="704"/>
      <c r="CO36" s="704"/>
      <c r="CP36" s="704"/>
      <c r="CQ36" s="705"/>
      <c r="CR36" s="665">
        <v>816391</v>
      </c>
      <c r="CS36" s="666"/>
      <c r="CT36" s="666"/>
      <c r="CU36" s="666"/>
      <c r="CV36" s="666"/>
      <c r="CW36" s="666"/>
      <c r="CX36" s="666"/>
      <c r="CY36" s="667"/>
      <c r="CZ36" s="668">
        <v>11.3</v>
      </c>
      <c r="DA36" s="678"/>
      <c r="DB36" s="678"/>
      <c r="DC36" s="679"/>
      <c r="DD36" s="671">
        <v>781606</v>
      </c>
      <c r="DE36" s="666"/>
      <c r="DF36" s="666"/>
      <c r="DG36" s="666"/>
      <c r="DH36" s="666"/>
      <c r="DI36" s="666"/>
      <c r="DJ36" s="666"/>
      <c r="DK36" s="667"/>
      <c r="DL36" s="671">
        <v>578113</v>
      </c>
      <c r="DM36" s="666"/>
      <c r="DN36" s="666"/>
      <c r="DO36" s="666"/>
      <c r="DP36" s="666"/>
      <c r="DQ36" s="666"/>
      <c r="DR36" s="666"/>
      <c r="DS36" s="666"/>
      <c r="DT36" s="666"/>
      <c r="DU36" s="666"/>
      <c r="DV36" s="667"/>
      <c r="DW36" s="668">
        <v>19.2</v>
      </c>
      <c r="DX36" s="678"/>
      <c r="DY36" s="678"/>
      <c r="DZ36" s="678"/>
      <c r="EA36" s="678"/>
      <c r="EB36" s="678"/>
      <c r="EC36" s="699"/>
    </row>
    <row r="37" spans="2:133" ht="11.25" customHeight="1">
      <c r="B37" s="662" t="s">
        <v>304</v>
      </c>
      <c r="C37" s="663"/>
      <c r="D37" s="663"/>
      <c r="E37" s="663"/>
      <c r="F37" s="663"/>
      <c r="G37" s="663"/>
      <c r="H37" s="663"/>
      <c r="I37" s="663"/>
      <c r="J37" s="663"/>
      <c r="K37" s="663"/>
      <c r="L37" s="663"/>
      <c r="M37" s="663"/>
      <c r="N37" s="663"/>
      <c r="O37" s="663"/>
      <c r="P37" s="663"/>
      <c r="Q37" s="664"/>
      <c r="R37" s="665">
        <v>306441</v>
      </c>
      <c r="S37" s="666"/>
      <c r="T37" s="666"/>
      <c r="U37" s="666"/>
      <c r="V37" s="666"/>
      <c r="W37" s="666"/>
      <c r="X37" s="666"/>
      <c r="Y37" s="667"/>
      <c r="Z37" s="692">
        <v>4</v>
      </c>
      <c r="AA37" s="692"/>
      <c r="AB37" s="692"/>
      <c r="AC37" s="692"/>
      <c r="AD37" s="693" t="s">
        <v>573</v>
      </c>
      <c r="AE37" s="693"/>
      <c r="AF37" s="693"/>
      <c r="AG37" s="693"/>
      <c r="AH37" s="693"/>
      <c r="AI37" s="693"/>
      <c r="AJ37" s="693"/>
      <c r="AK37" s="693"/>
      <c r="AL37" s="668" t="s">
        <v>573</v>
      </c>
      <c r="AM37" s="669"/>
      <c r="AN37" s="669"/>
      <c r="AO37" s="694"/>
      <c r="AQ37" s="700" t="s">
        <v>305</v>
      </c>
      <c r="AR37" s="701"/>
      <c r="AS37" s="701"/>
      <c r="AT37" s="701"/>
      <c r="AU37" s="701"/>
      <c r="AV37" s="701"/>
      <c r="AW37" s="701"/>
      <c r="AX37" s="701"/>
      <c r="AY37" s="702"/>
      <c r="AZ37" s="665">
        <v>160570</v>
      </c>
      <c r="BA37" s="666"/>
      <c r="BB37" s="666"/>
      <c r="BC37" s="666"/>
      <c r="BD37" s="676"/>
      <c r="BE37" s="676"/>
      <c r="BF37" s="703"/>
      <c r="BG37" s="707" t="s">
        <v>306</v>
      </c>
      <c r="BH37" s="704"/>
      <c r="BI37" s="704"/>
      <c r="BJ37" s="704"/>
      <c r="BK37" s="704"/>
      <c r="BL37" s="704"/>
      <c r="BM37" s="704"/>
      <c r="BN37" s="704"/>
      <c r="BO37" s="704"/>
      <c r="BP37" s="704"/>
      <c r="BQ37" s="704"/>
      <c r="BR37" s="704"/>
      <c r="BS37" s="704"/>
      <c r="BT37" s="704"/>
      <c r="BU37" s="705"/>
      <c r="BV37" s="665">
        <v>-1722</v>
      </c>
      <c r="BW37" s="666"/>
      <c r="BX37" s="666"/>
      <c r="BY37" s="666"/>
      <c r="BZ37" s="666"/>
      <c r="CA37" s="666"/>
      <c r="CB37" s="706"/>
      <c r="CD37" s="707" t="s">
        <v>307</v>
      </c>
      <c r="CE37" s="704"/>
      <c r="CF37" s="704"/>
      <c r="CG37" s="704"/>
      <c r="CH37" s="704"/>
      <c r="CI37" s="704"/>
      <c r="CJ37" s="704"/>
      <c r="CK37" s="704"/>
      <c r="CL37" s="704"/>
      <c r="CM37" s="704"/>
      <c r="CN37" s="704"/>
      <c r="CO37" s="704"/>
      <c r="CP37" s="704"/>
      <c r="CQ37" s="705"/>
      <c r="CR37" s="665">
        <v>334244</v>
      </c>
      <c r="CS37" s="676"/>
      <c r="CT37" s="676"/>
      <c r="CU37" s="676"/>
      <c r="CV37" s="676"/>
      <c r="CW37" s="676"/>
      <c r="CX37" s="676"/>
      <c r="CY37" s="677"/>
      <c r="CZ37" s="668">
        <v>4.5999999999999996</v>
      </c>
      <c r="DA37" s="678"/>
      <c r="DB37" s="678"/>
      <c r="DC37" s="679"/>
      <c r="DD37" s="671">
        <v>334244</v>
      </c>
      <c r="DE37" s="676"/>
      <c r="DF37" s="676"/>
      <c r="DG37" s="676"/>
      <c r="DH37" s="676"/>
      <c r="DI37" s="676"/>
      <c r="DJ37" s="676"/>
      <c r="DK37" s="677"/>
      <c r="DL37" s="671">
        <v>324716</v>
      </c>
      <c r="DM37" s="676"/>
      <c r="DN37" s="676"/>
      <c r="DO37" s="676"/>
      <c r="DP37" s="676"/>
      <c r="DQ37" s="676"/>
      <c r="DR37" s="676"/>
      <c r="DS37" s="676"/>
      <c r="DT37" s="676"/>
      <c r="DU37" s="676"/>
      <c r="DV37" s="677"/>
      <c r="DW37" s="668">
        <v>10.8</v>
      </c>
      <c r="DX37" s="678"/>
      <c r="DY37" s="678"/>
      <c r="DZ37" s="678"/>
      <c r="EA37" s="678"/>
      <c r="EB37" s="678"/>
      <c r="EC37" s="699"/>
    </row>
    <row r="38" spans="2:133" ht="11.25" customHeight="1">
      <c r="B38" s="662" t="s">
        <v>308</v>
      </c>
      <c r="C38" s="663"/>
      <c r="D38" s="663"/>
      <c r="E38" s="663"/>
      <c r="F38" s="663"/>
      <c r="G38" s="663"/>
      <c r="H38" s="663"/>
      <c r="I38" s="663"/>
      <c r="J38" s="663"/>
      <c r="K38" s="663"/>
      <c r="L38" s="663"/>
      <c r="M38" s="663"/>
      <c r="N38" s="663"/>
      <c r="O38" s="663"/>
      <c r="P38" s="663"/>
      <c r="Q38" s="664"/>
      <c r="R38" s="665">
        <v>406601</v>
      </c>
      <c r="S38" s="666"/>
      <c r="T38" s="666"/>
      <c r="U38" s="666"/>
      <c r="V38" s="666"/>
      <c r="W38" s="666"/>
      <c r="X38" s="666"/>
      <c r="Y38" s="667"/>
      <c r="Z38" s="692">
        <v>5.3</v>
      </c>
      <c r="AA38" s="692"/>
      <c r="AB38" s="692"/>
      <c r="AC38" s="692"/>
      <c r="AD38" s="693" t="s">
        <v>574</v>
      </c>
      <c r="AE38" s="693"/>
      <c r="AF38" s="693"/>
      <c r="AG38" s="693"/>
      <c r="AH38" s="693"/>
      <c r="AI38" s="693"/>
      <c r="AJ38" s="693"/>
      <c r="AK38" s="693"/>
      <c r="AL38" s="668" t="s">
        <v>130</v>
      </c>
      <c r="AM38" s="669"/>
      <c r="AN38" s="669"/>
      <c r="AO38" s="694"/>
      <c r="AQ38" s="700" t="s">
        <v>309</v>
      </c>
      <c r="AR38" s="701"/>
      <c r="AS38" s="701"/>
      <c r="AT38" s="701"/>
      <c r="AU38" s="701"/>
      <c r="AV38" s="701"/>
      <c r="AW38" s="701"/>
      <c r="AX38" s="701"/>
      <c r="AY38" s="702"/>
      <c r="AZ38" s="665">
        <v>87100</v>
      </c>
      <c r="BA38" s="666"/>
      <c r="BB38" s="666"/>
      <c r="BC38" s="666"/>
      <c r="BD38" s="676"/>
      <c r="BE38" s="676"/>
      <c r="BF38" s="703"/>
      <c r="BG38" s="707" t="s">
        <v>310</v>
      </c>
      <c r="BH38" s="704"/>
      <c r="BI38" s="704"/>
      <c r="BJ38" s="704"/>
      <c r="BK38" s="704"/>
      <c r="BL38" s="704"/>
      <c r="BM38" s="704"/>
      <c r="BN38" s="704"/>
      <c r="BO38" s="704"/>
      <c r="BP38" s="704"/>
      <c r="BQ38" s="704"/>
      <c r="BR38" s="704"/>
      <c r="BS38" s="704"/>
      <c r="BT38" s="704"/>
      <c r="BU38" s="705"/>
      <c r="BV38" s="665">
        <v>1315</v>
      </c>
      <c r="BW38" s="666"/>
      <c r="BX38" s="666"/>
      <c r="BY38" s="666"/>
      <c r="BZ38" s="666"/>
      <c r="CA38" s="666"/>
      <c r="CB38" s="706"/>
      <c r="CD38" s="707" t="s">
        <v>599</v>
      </c>
      <c r="CE38" s="704"/>
      <c r="CF38" s="704"/>
      <c r="CG38" s="704"/>
      <c r="CH38" s="704"/>
      <c r="CI38" s="704"/>
      <c r="CJ38" s="704"/>
      <c r="CK38" s="704"/>
      <c r="CL38" s="704"/>
      <c r="CM38" s="704"/>
      <c r="CN38" s="704"/>
      <c r="CO38" s="704"/>
      <c r="CP38" s="704"/>
      <c r="CQ38" s="705"/>
      <c r="CR38" s="665">
        <v>486976</v>
      </c>
      <c r="CS38" s="666"/>
      <c r="CT38" s="666"/>
      <c r="CU38" s="666"/>
      <c r="CV38" s="666"/>
      <c r="CW38" s="666"/>
      <c r="CX38" s="666"/>
      <c r="CY38" s="667"/>
      <c r="CZ38" s="668">
        <v>6.7</v>
      </c>
      <c r="DA38" s="678"/>
      <c r="DB38" s="678"/>
      <c r="DC38" s="679"/>
      <c r="DD38" s="671">
        <v>403776</v>
      </c>
      <c r="DE38" s="666"/>
      <c r="DF38" s="666"/>
      <c r="DG38" s="666"/>
      <c r="DH38" s="666"/>
      <c r="DI38" s="666"/>
      <c r="DJ38" s="666"/>
      <c r="DK38" s="667"/>
      <c r="DL38" s="671">
        <v>383136</v>
      </c>
      <c r="DM38" s="666"/>
      <c r="DN38" s="666"/>
      <c r="DO38" s="666"/>
      <c r="DP38" s="666"/>
      <c r="DQ38" s="666"/>
      <c r="DR38" s="666"/>
      <c r="DS38" s="666"/>
      <c r="DT38" s="666"/>
      <c r="DU38" s="666"/>
      <c r="DV38" s="667"/>
      <c r="DW38" s="668">
        <v>12.7</v>
      </c>
      <c r="DX38" s="678"/>
      <c r="DY38" s="678"/>
      <c r="DZ38" s="678"/>
      <c r="EA38" s="678"/>
      <c r="EB38" s="678"/>
      <c r="EC38" s="699"/>
    </row>
    <row r="39" spans="2:133" ht="11.25" customHeight="1">
      <c r="B39" s="662" t="s">
        <v>311</v>
      </c>
      <c r="C39" s="663"/>
      <c r="D39" s="663"/>
      <c r="E39" s="663"/>
      <c r="F39" s="663"/>
      <c r="G39" s="663"/>
      <c r="H39" s="663"/>
      <c r="I39" s="663"/>
      <c r="J39" s="663"/>
      <c r="K39" s="663"/>
      <c r="L39" s="663"/>
      <c r="M39" s="663"/>
      <c r="N39" s="663"/>
      <c r="O39" s="663"/>
      <c r="P39" s="663"/>
      <c r="Q39" s="664"/>
      <c r="R39" s="665">
        <v>109455</v>
      </c>
      <c r="S39" s="666"/>
      <c r="T39" s="666"/>
      <c r="U39" s="666"/>
      <c r="V39" s="666"/>
      <c r="W39" s="666"/>
      <c r="X39" s="666"/>
      <c r="Y39" s="667"/>
      <c r="Z39" s="692">
        <v>1.4</v>
      </c>
      <c r="AA39" s="692"/>
      <c r="AB39" s="692"/>
      <c r="AC39" s="692"/>
      <c r="AD39" s="693">
        <v>1278</v>
      </c>
      <c r="AE39" s="693"/>
      <c r="AF39" s="693"/>
      <c r="AG39" s="693"/>
      <c r="AH39" s="693"/>
      <c r="AI39" s="693"/>
      <c r="AJ39" s="693"/>
      <c r="AK39" s="693"/>
      <c r="AL39" s="668">
        <v>0</v>
      </c>
      <c r="AM39" s="669"/>
      <c r="AN39" s="669"/>
      <c r="AO39" s="694"/>
      <c r="AQ39" s="700" t="s">
        <v>312</v>
      </c>
      <c r="AR39" s="701"/>
      <c r="AS39" s="701"/>
      <c r="AT39" s="701"/>
      <c r="AU39" s="701"/>
      <c r="AV39" s="701"/>
      <c r="AW39" s="701"/>
      <c r="AX39" s="701"/>
      <c r="AY39" s="702"/>
      <c r="AZ39" s="665" t="s">
        <v>130</v>
      </c>
      <c r="BA39" s="666"/>
      <c r="BB39" s="666"/>
      <c r="BC39" s="666"/>
      <c r="BD39" s="676"/>
      <c r="BE39" s="676"/>
      <c r="BF39" s="703"/>
      <c r="BG39" s="707" t="s">
        <v>313</v>
      </c>
      <c r="BH39" s="704"/>
      <c r="BI39" s="704"/>
      <c r="BJ39" s="704"/>
      <c r="BK39" s="704"/>
      <c r="BL39" s="704"/>
      <c r="BM39" s="704"/>
      <c r="BN39" s="704"/>
      <c r="BO39" s="704"/>
      <c r="BP39" s="704"/>
      <c r="BQ39" s="704"/>
      <c r="BR39" s="704"/>
      <c r="BS39" s="704"/>
      <c r="BT39" s="704"/>
      <c r="BU39" s="705"/>
      <c r="BV39" s="665">
        <v>2029</v>
      </c>
      <c r="BW39" s="666"/>
      <c r="BX39" s="666"/>
      <c r="BY39" s="666"/>
      <c r="BZ39" s="666"/>
      <c r="CA39" s="666"/>
      <c r="CB39" s="706"/>
      <c r="CD39" s="707" t="s">
        <v>600</v>
      </c>
      <c r="CE39" s="704"/>
      <c r="CF39" s="704"/>
      <c r="CG39" s="704"/>
      <c r="CH39" s="704"/>
      <c r="CI39" s="704"/>
      <c r="CJ39" s="704"/>
      <c r="CK39" s="704"/>
      <c r="CL39" s="704"/>
      <c r="CM39" s="704"/>
      <c r="CN39" s="704"/>
      <c r="CO39" s="704"/>
      <c r="CP39" s="704"/>
      <c r="CQ39" s="705"/>
      <c r="CR39" s="665">
        <v>263406</v>
      </c>
      <c r="CS39" s="676"/>
      <c r="CT39" s="676"/>
      <c r="CU39" s="676"/>
      <c r="CV39" s="676"/>
      <c r="CW39" s="676"/>
      <c r="CX39" s="676"/>
      <c r="CY39" s="677"/>
      <c r="CZ39" s="668">
        <v>3.6</v>
      </c>
      <c r="DA39" s="678"/>
      <c r="DB39" s="678"/>
      <c r="DC39" s="679"/>
      <c r="DD39" s="671">
        <v>227387</v>
      </c>
      <c r="DE39" s="676"/>
      <c r="DF39" s="676"/>
      <c r="DG39" s="676"/>
      <c r="DH39" s="676"/>
      <c r="DI39" s="676"/>
      <c r="DJ39" s="676"/>
      <c r="DK39" s="677"/>
      <c r="DL39" s="671" t="s">
        <v>573</v>
      </c>
      <c r="DM39" s="676"/>
      <c r="DN39" s="676"/>
      <c r="DO39" s="676"/>
      <c r="DP39" s="676"/>
      <c r="DQ39" s="676"/>
      <c r="DR39" s="676"/>
      <c r="DS39" s="676"/>
      <c r="DT39" s="676"/>
      <c r="DU39" s="676"/>
      <c r="DV39" s="677"/>
      <c r="DW39" s="668" t="s">
        <v>130</v>
      </c>
      <c r="DX39" s="678"/>
      <c r="DY39" s="678"/>
      <c r="DZ39" s="678"/>
      <c r="EA39" s="678"/>
      <c r="EB39" s="678"/>
      <c r="EC39" s="699"/>
    </row>
    <row r="40" spans="2:133" ht="11.25" customHeight="1">
      <c r="B40" s="662" t="s">
        <v>314</v>
      </c>
      <c r="C40" s="663"/>
      <c r="D40" s="663"/>
      <c r="E40" s="663"/>
      <c r="F40" s="663"/>
      <c r="G40" s="663"/>
      <c r="H40" s="663"/>
      <c r="I40" s="663"/>
      <c r="J40" s="663"/>
      <c r="K40" s="663"/>
      <c r="L40" s="663"/>
      <c r="M40" s="663"/>
      <c r="N40" s="663"/>
      <c r="O40" s="663"/>
      <c r="P40" s="663"/>
      <c r="Q40" s="664"/>
      <c r="R40" s="665">
        <v>1629845</v>
      </c>
      <c r="S40" s="666"/>
      <c r="T40" s="666"/>
      <c r="U40" s="666"/>
      <c r="V40" s="666"/>
      <c r="W40" s="666"/>
      <c r="X40" s="666"/>
      <c r="Y40" s="667"/>
      <c r="Z40" s="692">
        <v>21.1</v>
      </c>
      <c r="AA40" s="692"/>
      <c r="AB40" s="692"/>
      <c r="AC40" s="692"/>
      <c r="AD40" s="693" t="s">
        <v>130</v>
      </c>
      <c r="AE40" s="693"/>
      <c r="AF40" s="693"/>
      <c r="AG40" s="693"/>
      <c r="AH40" s="693"/>
      <c r="AI40" s="693"/>
      <c r="AJ40" s="693"/>
      <c r="AK40" s="693"/>
      <c r="AL40" s="668" t="s">
        <v>130</v>
      </c>
      <c r="AM40" s="669"/>
      <c r="AN40" s="669"/>
      <c r="AO40" s="694"/>
      <c r="AQ40" s="700" t="s">
        <v>601</v>
      </c>
      <c r="AR40" s="701"/>
      <c r="AS40" s="701"/>
      <c r="AT40" s="701"/>
      <c r="AU40" s="701"/>
      <c r="AV40" s="701"/>
      <c r="AW40" s="701"/>
      <c r="AX40" s="701"/>
      <c r="AY40" s="702"/>
      <c r="AZ40" s="665" t="s">
        <v>574</v>
      </c>
      <c r="BA40" s="666"/>
      <c r="BB40" s="666"/>
      <c r="BC40" s="666"/>
      <c r="BD40" s="676"/>
      <c r="BE40" s="676"/>
      <c r="BF40" s="703"/>
      <c r="BG40" s="708" t="s">
        <v>602</v>
      </c>
      <c r="BH40" s="709"/>
      <c r="BI40" s="709"/>
      <c r="BJ40" s="709"/>
      <c r="BK40" s="709"/>
      <c r="BL40" s="364"/>
      <c r="BM40" s="704" t="s">
        <v>603</v>
      </c>
      <c r="BN40" s="704"/>
      <c r="BO40" s="704"/>
      <c r="BP40" s="704"/>
      <c r="BQ40" s="704"/>
      <c r="BR40" s="704"/>
      <c r="BS40" s="704"/>
      <c r="BT40" s="704"/>
      <c r="BU40" s="705"/>
      <c r="BV40" s="665">
        <v>69</v>
      </c>
      <c r="BW40" s="666"/>
      <c r="BX40" s="666"/>
      <c r="BY40" s="666"/>
      <c r="BZ40" s="666"/>
      <c r="CA40" s="666"/>
      <c r="CB40" s="706"/>
      <c r="CD40" s="707" t="s">
        <v>604</v>
      </c>
      <c r="CE40" s="704"/>
      <c r="CF40" s="704"/>
      <c r="CG40" s="704"/>
      <c r="CH40" s="704"/>
      <c r="CI40" s="704"/>
      <c r="CJ40" s="704"/>
      <c r="CK40" s="704"/>
      <c r="CL40" s="704"/>
      <c r="CM40" s="704"/>
      <c r="CN40" s="704"/>
      <c r="CO40" s="704"/>
      <c r="CP40" s="704"/>
      <c r="CQ40" s="705"/>
      <c r="CR40" s="665">
        <v>87100</v>
      </c>
      <c r="CS40" s="666"/>
      <c r="CT40" s="666"/>
      <c r="CU40" s="666"/>
      <c r="CV40" s="666"/>
      <c r="CW40" s="666"/>
      <c r="CX40" s="666"/>
      <c r="CY40" s="667"/>
      <c r="CZ40" s="668">
        <v>1.2</v>
      </c>
      <c r="DA40" s="678"/>
      <c r="DB40" s="678"/>
      <c r="DC40" s="679"/>
      <c r="DD40" s="671" t="s">
        <v>573</v>
      </c>
      <c r="DE40" s="666"/>
      <c r="DF40" s="666"/>
      <c r="DG40" s="666"/>
      <c r="DH40" s="666"/>
      <c r="DI40" s="666"/>
      <c r="DJ40" s="666"/>
      <c r="DK40" s="667"/>
      <c r="DL40" s="671" t="s">
        <v>574</v>
      </c>
      <c r="DM40" s="666"/>
      <c r="DN40" s="666"/>
      <c r="DO40" s="666"/>
      <c r="DP40" s="666"/>
      <c r="DQ40" s="666"/>
      <c r="DR40" s="666"/>
      <c r="DS40" s="666"/>
      <c r="DT40" s="666"/>
      <c r="DU40" s="666"/>
      <c r="DV40" s="667"/>
      <c r="DW40" s="668" t="s">
        <v>574</v>
      </c>
      <c r="DX40" s="678"/>
      <c r="DY40" s="678"/>
      <c r="DZ40" s="678"/>
      <c r="EA40" s="678"/>
      <c r="EB40" s="678"/>
      <c r="EC40" s="699"/>
    </row>
    <row r="41" spans="2:133" ht="11.25" customHeight="1">
      <c r="B41" s="662" t="s">
        <v>315</v>
      </c>
      <c r="C41" s="663"/>
      <c r="D41" s="663"/>
      <c r="E41" s="663"/>
      <c r="F41" s="663"/>
      <c r="G41" s="663"/>
      <c r="H41" s="663"/>
      <c r="I41" s="663"/>
      <c r="J41" s="663"/>
      <c r="K41" s="663"/>
      <c r="L41" s="663"/>
      <c r="M41" s="663"/>
      <c r="N41" s="663"/>
      <c r="O41" s="663"/>
      <c r="P41" s="663"/>
      <c r="Q41" s="664"/>
      <c r="R41" s="665" t="s">
        <v>130</v>
      </c>
      <c r="S41" s="666"/>
      <c r="T41" s="666"/>
      <c r="U41" s="666"/>
      <c r="V41" s="666"/>
      <c r="W41" s="666"/>
      <c r="X41" s="666"/>
      <c r="Y41" s="667"/>
      <c r="Z41" s="692" t="s">
        <v>130</v>
      </c>
      <c r="AA41" s="692"/>
      <c r="AB41" s="692"/>
      <c r="AC41" s="692"/>
      <c r="AD41" s="693" t="s">
        <v>574</v>
      </c>
      <c r="AE41" s="693"/>
      <c r="AF41" s="693"/>
      <c r="AG41" s="693"/>
      <c r="AH41" s="693"/>
      <c r="AI41" s="693"/>
      <c r="AJ41" s="693"/>
      <c r="AK41" s="693"/>
      <c r="AL41" s="668" t="s">
        <v>573</v>
      </c>
      <c r="AM41" s="669"/>
      <c r="AN41" s="669"/>
      <c r="AO41" s="694"/>
      <c r="AQ41" s="700" t="s">
        <v>605</v>
      </c>
      <c r="AR41" s="701"/>
      <c r="AS41" s="701"/>
      <c r="AT41" s="701"/>
      <c r="AU41" s="701"/>
      <c r="AV41" s="701"/>
      <c r="AW41" s="701"/>
      <c r="AX41" s="701"/>
      <c r="AY41" s="702"/>
      <c r="AZ41" s="665">
        <v>119742</v>
      </c>
      <c r="BA41" s="666"/>
      <c r="BB41" s="666"/>
      <c r="BC41" s="666"/>
      <c r="BD41" s="676"/>
      <c r="BE41" s="676"/>
      <c r="BF41" s="703"/>
      <c r="BG41" s="708"/>
      <c r="BH41" s="709"/>
      <c r="BI41" s="709"/>
      <c r="BJ41" s="709"/>
      <c r="BK41" s="709"/>
      <c r="BL41" s="364"/>
      <c r="BM41" s="704" t="s">
        <v>316</v>
      </c>
      <c r="BN41" s="704"/>
      <c r="BO41" s="704"/>
      <c r="BP41" s="704"/>
      <c r="BQ41" s="704"/>
      <c r="BR41" s="704"/>
      <c r="BS41" s="704"/>
      <c r="BT41" s="704"/>
      <c r="BU41" s="705"/>
      <c r="BV41" s="665" t="s">
        <v>574</v>
      </c>
      <c r="BW41" s="666"/>
      <c r="BX41" s="666"/>
      <c r="BY41" s="666"/>
      <c r="BZ41" s="666"/>
      <c r="CA41" s="666"/>
      <c r="CB41" s="706"/>
      <c r="CD41" s="707" t="s">
        <v>317</v>
      </c>
      <c r="CE41" s="704"/>
      <c r="CF41" s="704"/>
      <c r="CG41" s="704"/>
      <c r="CH41" s="704"/>
      <c r="CI41" s="704"/>
      <c r="CJ41" s="704"/>
      <c r="CK41" s="704"/>
      <c r="CL41" s="704"/>
      <c r="CM41" s="704"/>
      <c r="CN41" s="704"/>
      <c r="CO41" s="704"/>
      <c r="CP41" s="704"/>
      <c r="CQ41" s="705"/>
      <c r="CR41" s="665" t="s">
        <v>130</v>
      </c>
      <c r="CS41" s="676"/>
      <c r="CT41" s="676"/>
      <c r="CU41" s="676"/>
      <c r="CV41" s="676"/>
      <c r="CW41" s="676"/>
      <c r="CX41" s="676"/>
      <c r="CY41" s="677"/>
      <c r="CZ41" s="668" t="s">
        <v>130</v>
      </c>
      <c r="DA41" s="678"/>
      <c r="DB41" s="678"/>
      <c r="DC41" s="679"/>
      <c r="DD41" s="671" t="s">
        <v>574</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318</v>
      </c>
      <c r="C42" s="663"/>
      <c r="D42" s="663"/>
      <c r="E42" s="663"/>
      <c r="F42" s="663"/>
      <c r="G42" s="663"/>
      <c r="H42" s="663"/>
      <c r="I42" s="663"/>
      <c r="J42" s="663"/>
      <c r="K42" s="663"/>
      <c r="L42" s="663"/>
      <c r="M42" s="663"/>
      <c r="N42" s="663"/>
      <c r="O42" s="663"/>
      <c r="P42" s="663"/>
      <c r="Q42" s="664"/>
      <c r="R42" s="665" t="s">
        <v>573</v>
      </c>
      <c r="S42" s="666"/>
      <c r="T42" s="666"/>
      <c r="U42" s="666"/>
      <c r="V42" s="666"/>
      <c r="W42" s="666"/>
      <c r="X42" s="666"/>
      <c r="Y42" s="667"/>
      <c r="Z42" s="692" t="s">
        <v>573</v>
      </c>
      <c r="AA42" s="692"/>
      <c r="AB42" s="692"/>
      <c r="AC42" s="692"/>
      <c r="AD42" s="693" t="s">
        <v>573</v>
      </c>
      <c r="AE42" s="693"/>
      <c r="AF42" s="693"/>
      <c r="AG42" s="693"/>
      <c r="AH42" s="693"/>
      <c r="AI42" s="693"/>
      <c r="AJ42" s="693"/>
      <c r="AK42" s="693"/>
      <c r="AL42" s="668" t="s">
        <v>574</v>
      </c>
      <c r="AM42" s="669"/>
      <c r="AN42" s="669"/>
      <c r="AO42" s="694"/>
      <c r="AQ42" s="712" t="s">
        <v>319</v>
      </c>
      <c r="AR42" s="713"/>
      <c r="AS42" s="713"/>
      <c r="AT42" s="713"/>
      <c r="AU42" s="713"/>
      <c r="AV42" s="713"/>
      <c r="AW42" s="713"/>
      <c r="AX42" s="713"/>
      <c r="AY42" s="714"/>
      <c r="AZ42" s="645">
        <v>367234</v>
      </c>
      <c r="BA42" s="680"/>
      <c r="BB42" s="680"/>
      <c r="BC42" s="680"/>
      <c r="BD42" s="646"/>
      <c r="BE42" s="646"/>
      <c r="BF42" s="695"/>
      <c r="BG42" s="710"/>
      <c r="BH42" s="711"/>
      <c r="BI42" s="711"/>
      <c r="BJ42" s="711"/>
      <c r="BK42" s="711"/>
      <c r="BL42" s="365"/>
      <c r="BM42" s="696" t="s">
        <v>606</v>
      </c>
      <c r="BN42" s="696"/>
      <c r="BO42" s="696"/>
      <c r="BP42" s="696"/>
      <c r="BQ42" s="696"/>
      <c r="BR42" s="696"/>
      <c r="BS42" s="696"/>
      <c r="BT42" s="696"/>
      <c r="BU42" s="697"/>
      <c r="BV42" s="645">
        <v>368</v>
      </c>
      <c r="BW42" s="680"/>
      <c r="BX42" s="680"/>
      <c r="BY42" s="680"/>
      <c r="BZ42" s="680"/>
      <c r="CA42" s="680"/>
      <c r="CB42" s="698"/>
      <c r="CD42" s="662" t="s">
        <v>320</v>
      </c>
      <c r="CE42" s="663"/>
      <c r="CF42" s="663"/>
      <c r="CG42" s="663"/>
      <c r="CH42" s="663"/>
      <c r="CI42" s="663"/>
      <c r="CJ42" s="663"/>
      <c r="CK42" s="663"/>
      <c r="CL42" s="663"/>
      <c r="CM42" s="663"/>
      <c r="CN42" s="663"/>
      <c r="CO42" s="663"/>
      <c r="CP42" s="663"/>
      <c r="CQ42" s="664"/>
      <c r="CR42" s="665">
        <v>1927188</v>
      </c>
      <c r="CS42" s="676"/>
      <c r="CT42" s="676"/>
      <c r="CU42" s="676"/>
      <c r="CV42" s="676"/>
      <c r="CW42" s="676"/>
      <c r="CX42" s="676"/>
      <c r="CY42" s="677"/>
      <c r="CZ42" s="668">
        <v>26.7</v>
      </c>
      <c r="DA42" s="678"/>
      <c r="DB42" s="678"/>
      <c r="DC42" s="679"/>
      <c r="DD42" s="671">
        <v>175461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607</v>
      </c>
      <c r="C43" s="663"/>
      <c r="D43" s="663"/>
      <c r="E43" s="663"/>
      <c r="F43" s="663"/>
      <c r="G43" s="663"/>
      <c r="H43" s="663"/>
      <c r="I43" s="663"/>
      <c r="J43" s="663"/>
      <c r="K43" s="663"/>
      <c r="L43" s="663"/>
      <c r="M43" s="663"/>
      <c r="N43" s="663"/>
      <c r="O43" s="663"/>
      <c r="P43" s="663"/>
      <c r="Q43" s="664"/>
      <c r="R43" s="665">
        <v>104145</v>
      </c>
      <c r="S43" s="666"/>
      <c r="T43" s="666"/>
      <c r="U43" s="666"/>
      <c r="V43" s="666"/>
      <c r="W43" s="666"/>
      <c r="X43" s="666"/>
      <c r="Y43" s="667"/>
      <c r="Z43" s="692">
        <v>1.3</v>
      </c>
      <c r="AA43" s="692"/>
      <c r="AB43" s="692"/>
      <c r="AC43" s="692"/>
      <c r="AD43" s="693" t="s">
        <v>130</v>
      </c>
      <c r="AE43" s="693"/>
      <c r="AF43" s="693"/>
      <c r="AG43" s="693"/>
      <c r="AH43" s="693"/>
      <c r="AI43" s="693"/>
      <c r="AJ43" s="693"/>
      <c r="AK43" s="693"/>
      <c r="AL43" s="668" t="s">
        <v>130</v>
      </c>
      <c r="AM43" s="669"/>
      <c r="AN43" s="669"/>
      <c r="AO43" s="694"/>
      <c r="BV43" s="219"/>
      <c r="BW43" s="219"/>
      <c r="BX43" s="219"/>
      <c r="BY43" s="219"/>
      <c r="BZ43" s="219"/>
      <c r="CA43" s="219"/>
      <c r="CB43" s="219"/>
      <c r="CD43" s="662" t="s">
        <v>608</v>
      </c>
      <c r="CE43" s="663"/>
      <c r="CF43" s="663"/>
      <c r="CG43" s="663"/>
      <c r="CH43" s="663"/>
      <c r="CI43" s="663"/>
      <c r="CJ43" s="663"/>
      <c r="CK43" s="663"/>
      <c r="CL43" s="663"/>
      <c r="CM43" s="663"/>
      <c r="CN43" s="663"/>
      <c r="CO43" s="663"/>
      <c r="CP43" s="663"/>
      <c r="CQ43" s="664"/>
      <c r="CR43" s="665">
        <v>47046</v>
      </c>
      <c r="CS43" s="676"/>
      <c r="CT43" s="676"/>
      <c r="CU43" s="676"/>
      <c r="CV43" s="676"/>
      <c r="CW43" s="676"/>
      <c r="CX43" s="676"/>
      <c r="CY43" s="677"/>
      <c r="CZ43" s="668">
        <v>0.7</v>
      </c>
      <c r="DA43" s="678"/>
      <c r="DB43" s="678"/>
      <c r="DC43" s="679"/>
      <c r="DD43" s="671">
        <v>47046</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321</v>
      </c>
      <c r="C44" s="643"/>
      <c r="D44" s="643"/>
      <c r="E44" s="643"/>
      <c r="F44" s="643"/>
      <c r="G44" s="643"/>
      <c r="H44" s="643"/>
      <c r="I44" s="643"/>
      <c r="J44" s="643"/>
      <c r="K44" s="643"/>
      <c r="L44" s="643"/>
      <c r="M44" s="643"/>
      <c r="N44" s="643"/>
      <c r="O44" s="643"/>
      <c r="P44" s="643"/>
      <c r="Q44" s="644"/>
      <c r="R44" s="645">
        <v>7733601</v>
      </c>
      <c r="S44" s="680"/>
      <c r="T44" s="680"/>
      <c r="U44" s="680"/>
      <c r="V44" s="680"/>
      <c r="W44" s="680"/>
      <c r="X44" s="680"/>
      <c r="Y44" s="681"/>
      <c r="Z44" s="682">
        <v>100</v>
      </c>
      <c r="AA44" s="682"/>
      <c r="AB44" s="682"/>
      <c r="AC44" s="682"/>
      <c r="AD44" s="683">
        <v>2908118</v>
      </c>
      <c r="AE44" s="683"/>
      <c r="AF44" s="683"/>
      <c r="AG44" s="683"/>
      <c r="AH44" s="683"/>
      <c r="AI44" s="683"/>
      <c r="AJ44" s="683"/>
      <c r="AK44" s="683"/>
      <c r="AL44" s="648">
        <v>100</v>
      </c>
      <c r="AM44" s="684"/>
      <c r="AN44" s="684"/>
      <c r="AO44" s="685"/>
      <c r="CD44" s="686" t="s">
        <v>281</v>
      </c>
      <c r="CE44" s="687"/>
      <c r="CF44" s="662" t="s">
        <v>322</v>
      </c>
      <c r="CG44" s="663"/>
      <c r="CH44" s="663"/>
      <c r="CI44" s="663"/>
      <c r="CJ44" s="663"/>
      <c r="CK44" s="663"/>
      <c r="CL44" s="663"/>
      <c r="CM44" s="663"/>
      <c r="CN44" s="663"/>
      <c r="CO44" s="663"/>
      <c r="CP44" s="663"/>
      <c r="CQ44" s="664"/>
      <c r="CR44" s="665">
        <v>1927188</v>
      </c>
      <c r="CS44" s="666"/>
      <c r="CT44" s="666"/>
      <c r="CU44" s="666"/>
      <c r="CV44" s="666"/>
      <c r="CW44" s="666"/>
      <c r="CX44" s="666"/>
      <c r="CY44" s="667"/>
      <c r="CZ44" s="668">
        <v>26.7</v>
      </c>
      <c r="DA44" s="669"/>
      <c r="DB44" s="669"/>
      <c r="DC44" s="670"/>
      <c r="DD44" s="671">
        <v>175461</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609</v>
      </c>
      <c r="CG45" s="663"/>
      <c r="CH45" s="663"/>
      <c r="CI45" s="663"/>
      <c r="CJ45" s="663"/>
      <c r="CK45" s="663"/>
      <c r="CL45" s="663"/>
      <c r="CM45" s="663"/>
      <c r="CN45" s="663"/>
      <c r="CO45" s="663"/>
      <c r="CP45" s="663"/>
      <c r="CQ45" s="664"/>
      <c r="CR45" s="665">
        <v>461905</v>
      </c>
      <c r="CS45" s="676"/>
      <c r="CT45" s="676"/>
      <c r="CU45" s="676"/>
      <c r="CV45" s="676"/>
      <c r="CW45" s="676"/>
      <c r="CX45" s="676"/>
      <c r="CY45" s="677"/>
      <c r="CZ45" s="668">
        <v>6.4</v>
      </c>
      <c r="DA45" s="678"/>
      <c r="DB45" s="678"/>
      <c r="DC45" s="679"/>
      <c r="DD45" s="671">
        <v>60359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1" t="s">
        <v>323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610</v>
      </c>
      <c r="CG46" s="663"/>
      <c r="CH46" s="663"/>
      <c r="CI46" s="663"/>
      <c r="CJ46" s="663"/>
      <c r="CK46" s="663"/>
      <c r="CL46" s="663"/>
      <c r="CM46" s="663"/>
      <c r="CN46" s="663"/>
      <c r="CO46" s="663"/>
      <c r="CP46" s="663"/>
      <c r="CQ46" s="664"/>
      <c r="CR46" s="665">
        <v>1465283</v>
      </c>
      <c r="CS46" s="666"/>
      <c r="CT46" s="666"/>
      <c r="CU46" s="666"/>
      <c r="CV46" s="666"/>
      <c r="CW46" s="666"/>
      <c r="CX46" s="666"/>
      <c r="CY46" s="667"/>
      <c r="CZ46" s="668">
        <v>20.3</v>
      </c>
      <c r="DA46" s="669"/>
      <c r="DB46" s="669"/>
      <c r="DC46" s="670"/>
      <c r="DD46" s="671">
        <v>115102</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324</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611</v>
      </c>
      <c r="CG47" s="663"/>
      <c r="CH47" s="663"/>
      <c r="CI47" s="663"/>
      <c r="CJ47" s="663"/>
      <c r="CK47" s="663"/>
      <c r="CL47" s="663"/>
      <c r="CM47" s="663"/>
      <c r="CN47" s="663"/>
      <c r="CO47" s="663"/>
      <c r="CP47" s="663"/>
      <c r="CQ47" s="664"/>
      <c r="CR47" s="665" t="s">
        <v>130</v>
      </c>
      <c r="CS47" s="676"/>
      <c r="CT47" s="676"/>
      <c r="CU47" s="676"/>
      <c r="CV47" s="676"/>
      <c r="CW47" s="676"/>
      <c r="CX47" s="676"/>
      <c r="CY47" s="677"/>
      <c r="CZ47" s="668" t="s">
        <v>130</v>
      </c>
      <c r="DA47" s="678"/>
      <c r="DB47" s="678"/>
      <c r="DC47" s="679"/>
      <c r="DD47" s="671" t="s">
        <v>573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325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612</v>
      </c>
      <c r="CG48" s="663"/>
      <c r="CH48" s="663"/>
      <c r="CI48" s="663"/>
      <c r="CJ48" s="663"/>
      <c r="CK48" s="663"/>
      <c r="CL48" s="663"/>
      <c r="CM48" s="663"/>
      <c r="CN48" s="663"/>
      <c r="CO48" s="663"/>
      <c r="CP48" s="663"/>
      <c r="CQ48" s="664"/>
      <c r="CR48" s="665" t="s">
        <v>573</v>
      </c>
      <c r="CS48" s="666"/>
      <c r="CT48" s="666"/>
      <c r="CU48" s="666"/>
      <c r="CV48" s="666"/>
      <c r="CW48" s="666"/>
      <c r="CX48" s="666"/>
      <c r="CY48" s="667"/>
      <c r="CZ48" s="668" t="s">
        <v>574</v>
      </c>
      <c r="DA48" s="669"/>
      <c r="DB48" s="669"/>
      <c r="DC48" s="670"/>
      <c r="DD48" s="671" t="s">
        <v>574</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326</v>
      </c>
      <c r="CE49" s="643"/>
      <c r="CF49" s="643"/>
      <c r="CG49" s="643"/>
      <c r="CH49" s="643"/>
      <c r="CI49" s="643"/>
      <c r="CJ49" s="643"/>
      <c r="CK49" s="643"/>
      <c r="CL49" s="643"/>
      <c r="CM49" s="643"/>
      <c r="CN49" s="643"/>
      <c r="CO49" s="643"/>
      <c r="CP49" s="643"/>
      <c r="CQ49" s="644"/>
      <c r="CR49" s="645">
        <v>7217349</v>
      </c>
      <c r="CS49" s="646"/>
      <c r="CT49" s="646"/>
      <c r="CU49" s="646"/>
      <c r="CV49" s="646"/>
      <c r="CW49" s="646"/>
      <c r="CX49" s="646"/>
      <c r="CY49" s="647"/>
      <c r="CZ49" s="648">
        <v>100</v>
      </c>
      <c r="DA49" s="649"/>
      <c r="DB49" s="649"/>
      <c r="DC49" s="650"/>
      <c r="DD49" s="651">
        <v>3549443</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o89l5SIB/Vk2gTvfBmXqiS1NfKjTV9HL0NwJZGYwFAhLLsn6/bFTfR2GQ6hj3VO3t3OgaTuPJksMDjgcX5+vAg==" saltValue="0ZJVBRiIIBnrMWREoDir2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327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328</v>
      </c>
      <c r="DK2" s="788"/>
      <c r="DL2" s="788"/>
      <c r="DM2" s="788"/>
      <c r="DN2" s="788"/>
      <c r="DO2" s="789"/>
      <c r="DP2" s="224"/>
      <c r="DQ2" s="787" t="s">
        <v>329</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330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331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332</v>
      </c>
      <c r="B5" s="793"/>
      <c r="C5" s="793"/>
      <c r="D5" s="793"/>
      <c r="E5" s="793"/>
      <c r="F5" s="793"/>
      <c r="G5" s="793"/>
      <c r="H5" s="793"/>
      <c r="I5" s="793"/>
      <c r="J5" s="793"/>
      <c r="K5" s="793"/>
      <c r="L5" s="793"/>
      <c r="M5" s="793"/>
      <c r="N5" s="793"/>
      <c r="O5" s="793"/>
      <c r="P5" s="794"/>
      <c r="Q5" s="798" t="s">
        <v>333</v>
      </c>
      <c r="R5" s="799"/>
      <c r="S5" s="799"/>
      <c r="T5" s="799"/>
      <c r="U5" s="800"/>
      <c r="V5" s="798" t="s">
        <v>334</v>
      </c>
      <c r="W5" s="799"/>
      <c r="X5" s="799"/>
      <c r="Y5" s="799"/>
      <c r="Z5" s="800"/>
      <c r="AA5" s="798" t="s">
        <v>335</v>
      </c>
      <c r="AB5" s="799"/>
      <c r="AC5" s="799"/>
      <c r="AD5" s="799"/>
      <c r="AE5" s="799"/>
      <c r="AF5" s="804" t="s">
        <v>336</v>
      </c>
      <c r="AG5" s="799"/>
      <c r="AH5" s="799"/>
      <c r="AI5" s="799"/>
      <c r="AJ5" s="805"/>
      <c r="AK5" s="799" t="s">
        <v>337</v>
      </c>
      <c r="AL5" s="799"/>
      <c r="AM5" s="799"/>
      <c r="AN5" s="799"/>
      <c r="AO5" s="800"/>
      <c r="AP5" s="798" t="s">
        <v>338</v>
      </c>
      <c r="AQ5" s="799"/>
      <c r="AR5" s="799"/>
      <c r="AS5" s="799"/>
      <c r="AT5" s="800"/>
      <c r="AU5" s="798" t="s">
        <v>339</v>
      </c>
      <c r="AV5" s="799"/>
      <c r="AW5" s="799"/>
      <c r="AX5" s="799"/>
      <c r="AY5" s="805"/>
      <c r="AZ5" s="228"/>
      <c r="BA5" s="228"/>
      <c r="BB5" s="228"/>
      <c r="BC5" s="228"/>
      <c r="BD5" s="228"/>
      <c r="BE5" s="229"/>
      <c r="BF5" s="229"/>
      <c r="BG5" s="229"/>
      <c r="BH5" s="229"/>
      <c r="BI5" s="229"/>
      <c r="BJ5" s="229"/>
      <c r="BK5" s="229"/>
      <c r="BL5" s="229"/>
      <c r="BM5" s="229"/>
      <c r="BN5" s="229"/>
      <c r="BO5" s="229"/>
      <c r="BP5" s="229"/>
      <c r="BQ5" s="792" t="s">
        <v>340</v>
      </c>
      <c r="BR5" s="793"/>
      <c r="BS5" s="793"/>
      <c r="BT5" s="793"/>
      <c r="BU5" s="793"/>
      <c r="BV5" s="793"/>
      <c r="BW5" s="793"/>
      <c r="BX5" s="793"/>
      <c r="BY5" s="793"/>
      <c r="BZ5" s="793"/>
      <c r="CA5" s="793"/>
      <c r="CB5" s="793"/>
      <c r="CC5" s="793"/>
      <c r="CD5" s="793"/>
      <c r="CE5" s="793"/>
      <c r="CF5" s="793"/>
      <c r="CG5" s="794"/>
      <c r="CH5" s="798" t="s">
        <v>341</v>
      </c>
      <c r="CI5" s="799"/>
      <c r="CJ5" s="799"/>
      <c r="CK5" s="799"/>
      <c r="CL5" s="800"/>
      <c r="CM5" s="798" t="s">
        <v>342</v>
      </c>
      <c r="CN5" s="799"/>
      <c r="CO5" s="799"/>
      <c r="CP5" s="799"/>
      <c r="CQ5" s="800"/>
      <c r="CR5" s="798" t="s">
        <v>343</v>
      </c>
      <c r="CS5" s="799"/>
      <c r="CT5" s="799"/>
      <c r="CU5" s="799"/>
      <c r="CV5" s="800"/>
      <c r="CW5" s="798" t="s">
        <v>344</v>
      </c>
      <c r="CX5" s="799"/>
      <c r="CY5" s="799"/>
      <c r="CZ5" s="799"/>
      <c r="DA5" s="800"/>
      <c r="DB5" s="798" t="s">
        <v>345</v>
      </c>
      <c r="DC5" s="799"/>
      <c r="DD5" s="799"/>
      <c r="DE5" s="799"/>
      <c r="DF5" s="800"/>
      <c r="DG5" s="828" t="s">
        <v>346</v>
      </c>
      <c r="DH5" s="829"/>
      <c r="DI5" s="829"/>
      <c r="DJ5" s="829"/>
      <c r="DK5" s="830"/>
      <c r="DL5" s="828" t="s">
        <v>347</v>
      </c>
      <c r="DM5" s="829"/>
      <c r="DN5" s="829"/>
      <c r="DO5" s="829"/>
      <c r="DP5" s="830"/>
      <c r="DQ5" s="798" t="s">
        <v>348</v>
      </c>
      <c r="DR5" s="799"/>
      <c r="DS5" s="799"/>
      <c r="DT5" s="799"/>
      <c r="DU5" s="800"/>
      <c r="DV5" s="798" t="s">
        <v>339</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349</v>
      </c>
      <c r="C7" s="815"/>
      <c r="D7" s="815"/>
      <c r="E7" s="815"/>
      <c r="F7" s="815"/>
      <c r="G7" s="815"/>
      <c r="H7" s="815"/>
      <c r="I7" s="815"/>
      <c r="J7" s="815"/>
      <c r="K7" s="815"/>
      <c r="L7" s="815"/>
      <c r="M7" s="815"/>
      <c r="N7" s="815"/>
      <c r="O7" s="815"/>
      <c r="P7" s="816"/>
      <c r="Q7" s="817">
        <f>ROUND(7612894/1000,0)</f>
        <v>7613</v>
      </c>
      <c r="R7" s="818"/>
      <c r="S7" s="818"/>
      <c r="T7" s="818"/>
      <c r="U7" s="818"/>
      <c r="V7" s="818">
        <f>ROUND(7167302/1000,0)</f>
        <v>7167</v>
      </c>
      <c r="W7" s="818"/>
      <c r="X7" s="818"/>
      <c r="Y7" s="818"/>
      <c r="Z7" s="818"/>
      <c r="AA7" s="818">
        <f>ROUND(445592/1000,0)</f>
        <v>446</v>
      </c>
      <c r="AB7" s="818"/>
      <c r="AC7" s="818"/>
      <c r="AD7" s="818"/>
      <c r="AE7" s="819"/>
      <c r="AF7" s="820">
        <v>352</v>
      </c>
      <c r="AG7" s="821"/>
      <c r="AH7" s="821"/>
      <c r="AI7" s="821"/>
      <c r="AJ7" s="822"/>
      <c r="AK7" s="823">
        <f>ROUND(306440918/1000000,0)</f>
        <v>306</v>
      </c>
      <c r="AL7" s="824"/>
      <c r="AM7" s="824"/>
      <c r="AN7" s="824"/>
      <c r="AO7" s="824"/>
      <c r="AP7" s="824">
        <f>ROUND(6219596/1000,0)</f>
        <v>6220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542</v>
      </c>
      <c r="BT7" s="812"/>
      <c r="BU7" s="812"/>
      <c r="BV7" s="812"/>
      <c r="BW7" s="812"/>
      <c r="BX7" s="812"/>
      <c r="BY7" s="812"/>
      <c r="BZ7" s="812"/>
      <c r="CA7" s="812"/>
      <c r="CB7" s="812"/>
      <c r="CC7" s="812"/>
      <c r="CD7" s="812"/>
      <c r="CE7" s="812"/>
      <c r="CF7" s="812"/>
      <c r="CG7" s="827"/>
      <c r="CH7" s="808">
        <f>ROUND(13399800/1000000,0)</f>
        <v>13</v>
      </c>
      <c r="CI7" s="809"/>
      <c r="CJ7" s="809"/>
      <c r="CK7" s="809"/>
      <c r="CL7" s="810"/>
      <c r="CM7" s="808">
        <f>ROUND(57969955/1000000,0)</f>
        <v>58</v>
      </c>
      <c r="CN7" s="809"/>
      <c r="CO7" s="809"/>
      <c r="CP7" s="809"/>
      <c r="CQ7" s="810"/>
      <c r="CR7" s="808">
        <f>ROUND(8000000/1000000,0)</f>
        <v>8</v>
      </c>
      <c r="CS7" s="809"/>
      <c r="CT7" s="809"/>
      <c r="CU7" s="809"/>
      <c r="CV7" s="810"/>
      <c r="CW7" s="808">
        <f>ROUND(2918637/1000000,0)</f>
        <v>3</v>
      </c>
      <c r="CX7" s="809"/>
      <c r="CY7" s="809"/>
      <c r="CZ7" s="809"/>
      <c r="DA7" s="810"/>
      <c r="DB7" s="808" t="s">
        <v>541</v>
      </c>
      <c r="DC7" s="809"/>
      <c r="DD7" s="809"/>
      <c r="DE7" s="809"/>
      <c r="DF7" s="810"/>
      <c r="DG7" s="808" t="s">
        <v>541</v>
      </c>
      <c r="DH7" s="809"/>
      <c r="DI7" s="809"/>
      <c r="DJ7" s="809"/>
      <c r="DK7" s="810"/>
      <c r="DL7" s="808" t="s">
        <v>541</v>
      </c>
      <c r="DM7" s="809"/>
      <c r="DN7" s="809"/>
      <c r="DO7" s="809"/>
      <c r="DP7" s="810"/>
      <c r="DQ7" s="808" t="s">
        <v>541</v>
      </c>
      <c r="DR7" s="809"/>
      <c r="DS7" s="809"/>
      <c r="DT7" s="809"/>
      <c r="DU7" s="810"/>
      <c r="DV7" s="811"/>
      <c r="DW7" s="812"/>
      <c r="DX7" s="812"/>
      <c r="DY7" s="812"/>
      <c r="DZ7" s="813"/>
      <c r="EA7" s="230"/>
    </row>
    <row r="8" spans="1:131" s="231" customFormat="1" ht="26.25" customHeight="1">
      <c r="A8" s="234">
        <v>2</v>
      </c>
      <c r="B8" s="845" t="s">
        <v>350</v>
      </c>
      <c r="C8" s="846"/>
      <c r="D8" s="846"/>
      <c r="E8" s="846"/>
      <c r="F8" s="846"/>
      <c r="G8" s="846"/>
      <c r="H8" s="846"/>
      <c r="I8" s="846"/>
      <c r="J8" s="846"/>
      <c r="K8" s="846"/>
      <c r="L8" s="846"/>
      <c r="M8" s="846"/>
      <c r="N8" s="846"/>
      <c r="O8" s="846"/>
      <c r="P8" s="847"/>
      <c r="Q8" s="848">
        <f>ROUND(77933/1000,0)</f>
        <v>78</v>
      </c>
      <c r="R8" s="849"/>
      <c r="S8" s="849"/>
      <c r="T8" s="849"/>
      <c r="U8" s="849"/>
      <c r="V8" s="849">
        <f>ROUND(7358/1000,0)</f>
        <v>7</v>
      </c>
      <c r="W8" s="849"/>
      <c r="X8" s="849"/>
      <c r="Y8" s="849"/>
      <c r="Z8" s="849"/>
      <c r="AA8" s="849">
        <f>ROUND(70575/1000,0)</f>
        <v>71</v>
      </c>
      <c r="AB8" s="849"/>
      <c r="AC8" s="849"/>
      <c r="AD8" s="849"/>
      <c r="AE8" s="850"/>
      <c r="AF8" s="851">
        <v>71</v>
      </c>
      <c r="AG8" s="852"/>
      <c r="AH8" s="852"/>
      <c r="AI8" s="852"/>
      <c r="AJ8" s="853"/>
      <c r="AK8" s="834" t="s">
        <v>541</v>
      </c>
      <c r="AL8" s="835"/>
      <c r="AM8" s="835"/>
      <c r="AN8" s="835"/>
      <c r="AO8" s="835"/>
      <c r="AP8" s="835" t="s">
        <v>541</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t="s">
        <v>351</v>
      </c>
      <c r="C9" s="846"/>
      <c r="D9" s="846"/>
      <c r="E9" s="846"/>
      <c r="F9" s="846"/>
      <c r="G9" s="846"/>
      <c r="H9" s="846"/>
      <c r="I9" s="846"/>
      <c r="J9" s="846"/>
      <c r="K9" s="846"/>
      <c r="L9" s="846"/>
      <c r="M9" s="846"/>
      <c r="N9" s="846"/>
      <c r="O9" s="846"/>
      <c r="P9" s="847"/>
      <c r="Q9" s="848">
        <f>ROUND(76735/1000,0)</f>
        <v>77</v>
      </c>
      <c r="R9" s="849"/>
      <c r="S9" s="849"/>
      <c r="T9" s="849"/>
      <c r="U9" s="849"/>
      <c r="V9" s="849">
        <f>ROUND(76650/1000,0)</f>
        <v>77</v>
      </c>
      <c r="W9" s="849"/>
      <c r="X9" s="849"/>
      <c r="Y9" s="849"/>
      <c r="Z9" s="849"/>
      <c r="AA9" s="849">
        <f>ROUND(85/1000,0)</f>
        <v>0</v>
      </c>
      <c r="AB9" s="849"/>
      <c r="AC9" s="849"/>
      <c r="AD9" s="849"/>
      <c r="AE9" s="850"/>
      <c r="AF9" s="851">
        <v>0</v>
      </c>
      <c r="AG9" s="852"/>
      <c r="AH9" s="852"/>
      <c r="AI9" s="852"/>
      <c r="AJ9" s="853"/>
      <c r="AK9" s="834">
        <f>ROUND(33960000/1000000,0)</f>
        <v>34</v>
      </c>
      <c r="AL9" s="835"/>
      <c r="AM9" s="835"/>
      <c r="AN9" s="835"/>
      <c r="AO9" s="835"/>
      <c r="AP9" s="835" t="s">
        <v>541</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352</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353</v>
      </c>
      <c r="B23" s="854" t="s">
        <v>354</v>
      </c>
      <c r="C23" s="855"/>
      <c r="D23" s="855"/>
      <c r="E23" s="855"/>
      <c r="F23" s="855"/>
      <c r="G23" s="855"/>
      <c r="H23" s="855"/>
      <c r="I23" s="855"/>
      <c r="J23" s="855"/>
      <c r="K23" s="855"/>
      <c r="L23" s="855"/>
      <c r="M23" s="855"/>
      <c r="N23" s="855"/>
      <c r="O23" s="855"/>
      <c r="P23" s="856"/>
      <c r="Q23" s="857">
        <f>ROUND(7733601/1000,0)</f>
        <v>7734</v>
      </c>
      <c r="R23" s="858"/>
      <c r="S23" s="858"/>
      <c r="T23" s="858"/>
      <c r="U23" s="858"/>
      <c r="V23" s="858">
        <f>ROUND(7217349/1000,0)</f>
        <v>7217</v>
      </c>
      <c r="W23" s="858"/>
      <c r="X23" s="858"/>
      <c r="Y23" s="858"/>
      <c r="Z23" s="858"/>
      <c r="AA23" s="858">
        <f>ROUND(516252/1000,0)</f>
        <v>516</v>
      </c>
      <c r="AB23" s="858"/>
      <c r="AC23" s="858"/>
      <c r="AD23" s="858"/>
      <c r="AE23" s="859"/>
      <c r="AF23" s="860">
        <v>423</v>
      </c>
      <c r="AG23" s="858"/>
      <c r="AH23" s="858"/>
      <c r="AI23" s="858"/>
      <c r="AJ23" s="861"/>
      <c r="AK23" s="862"/>
      <c r="AL23" s="863"/>
      <c r="AM23" s="863"/>
      <c r="AN23" s="863"/>
      <c r="AO23" s="863"/>
      <c r="AP23" s="858">
        <f>ROUND(6219596/1000,0)</f>
        <v>6220</v>
      </c>
      <c r="AQ23" s="858"/>
      <c r="AR23" s="858"/>
      <c r="AS23" s="858"/>
      <c r="AT23" s="858"/>
      <c r="AU23" s="874"/>
      <c r="AV23" s="874"/>
      <c r="AW23" s="874"/>
      <c r="AX23" s="874"/>
      <c r="AY23" s="875"/>
      <c r="AZ23" s="876" t="s">
        <v>177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355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356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332</v>
      </c>
      <c r="B26" s="793"/>
      <c r="C26" s="793"/>
      <c r="D26" s="793"/>
      <c r="E26" s="793"/>
      <c r="F26" s="793"/>
      <c r="G26" s="793"/>
      <c r="H26" s="793"/>
      <c r="I26" s="793"/>
      <c r="J26" s="793"/>
      <c r="K26" s="793"/>
      <c r="L26" s="793"/>
      <c r="M26" s="793"/>
      <c r="N26" s="793"/>
      <c r="O26" s="793"/>
      <c r="P26" s="794"/>
      <c r="Q26" s="798" t="s">
        <v>357</v>
      </c>
      <c r="R26" s="799"/>
      <c r="S26" s="799"/>
      <c r="T26" s="799"/>
      <c r="U26" s="800"/>
      <c r="V26" s="798" t="s">
        <v>358</v>
      </c>
      <c r="W26" s="799"/>
      <c r="X26" s="799"/>
      <c r="Y26" s="799"/>
      <c r="Z26" s="800"/>
      <c r="AA26" s="798" t="s">
        <v>359</v>
      </c>
      <c r="AB26" s="799"/>
      <c r="AC26" s="799"/>
      <c r="AD26" s="799"/>
      <c r="AE26" s="799"/>
      <c r="AF26" s="879" t="s">
        <v>360</v>
      </c>
      <c r="AG26" s="880"/>
      <c r="AH26" s="880"/>
      <c r="AI26" s="880"/>
      <c r="AJ26" s="881"/>
      <c r="AK26" s="799" t="s">
        <v>361</v>
      </c>
      <c r="AL26" s="799"/>
      <c r="AM26" s="799"/>
      <c r="AN26" s="799"/>
      <c r="AO26" s="800"/>
      <c r="AP26" s="798" t="s">
        <v>362</v>
      </c>
      <c r="AQ26" s="799"/>
      <c r="AR26" s="799"/>
      <c r="AS26" s="799"/>
      <c r="AT26" s="800"/>
      <c r="AU26" s="798" t="s">
        <v>363</v>
      </c>
      <c r="AV26" s="799"/>
      <c r="AW26" s="799"/>
      <c r="AX26" s="799"/>
      <c r="AY26" s="800"/>
      <c r="AZ26" s="798" t="s">
        <v>364</v>
      </c>
      <c r="BA26" s="799"/>
      <c r="BB26" s="799"/>
      <c r="BC26" s="799"/>
      <c r="BD26" s="800"/>
      <c r="BE26" s="798" t="s">
        <v>339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365</v>
      </c>
      <c r="C28" s="815"/>
      <c r="D28" s="815"/>
      <c r="E28" s="815"/>
      <c r="F28" s="815"/>
      <c r="G28" s="815"/>
      <c r="H28" s="815"/>
      <c r="I28" s="815"/>
      <c r="J28" s="815"/>
      <c r="K28" s="815"/>
      <c r="L28" s="815"/>
      <c r="M28" s="815"/>
      <c r="N28" s="815"/>
      <c r="O28" s="815"/>
      <c r="P28" s="816"/>
      <c r="Q28" s="887">
        <f>ROUND(1058463/1000,0)</f>
        <v>1058</v>
      </c>
      <c r="R28" s="888"/>
      <c r="S28" s="888"/>
      <c r="T28" s="888"/>
      <c r="U28" s="888"/>
      <c r="V28" s="888">
        <f>ROUND(1038469/1000,0)</f>
        <v>1038</v>
      </c>
      <c r="W28" s="888"/>
      <c r="X28" s="888"/>
      <c r="Y28" s="888"/>
      <c r="Z28" s="888"/>
      <c r="AA28" s="888">
        <f>ROUND(19994/1000,0)</f>
        <v>20</v>
      </c>
      <c r="AB28" s="888"/>
      <c r="AC28" s="888"/>
      <c r="AD28" s="888"/>
      <c r="AE28" s="889"/>
      <c r="AF28" s="890">
        <v>20</v>
      </c>
      <c r="AG28" s="888"/>
      <c r="AH28" s="888"/>
      <c r="AI28" s="888"/>
      <c r="AJ28" s="891"/>
      <c r="AK28" s="892">
        <f>ROUND(119742/1000,0)</f>
        <v>120</v>
      </c>
      <c r="AL28" s="893"/>
      <c r="AM28" s="893"/>
      <c r="AN28" s="893"/>
      <c r="AO28" s="893"/>
      <c r="AP28" s="893" t="s">
        <v>541</v>
      </c>
      <c r="AQ28" s="893"/>
      <c r="AR28" s="893"/>
      <c r="AS28" s="893"/>
      <c r="AT28" s="893"/>
      <c r="AU28" s="893">
        <f>ROUND(119742119/1000000,0)</f>
        <v>120</v>
      </c>
      <c r="AV28" s="893"/>
      <c r="AW28" s="893"/>
      <c r="AX28" s="893"/>
      <c r="AY28" s="893"/>
      <c r="AZ28" s="894"/>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366</v>
      </c>
      <c r="C29" s="846"/>
      <c r="D29" s="846"/>
      <c r="E29" s="846"/>
      <c r="F29" s="846"/>
      <c r="G29" s="846"/>
      <c r="H29" s="846"/>
      <c r="I29" s="846"/>
      <c r="J29" s="846"/>
      <c r="K29" s="846"/>
      <c r="L29" s="846"/>
      <c r="M29" s="846"/>
      <c r="N29" s="846"/>
      <c r="O29" s="846"/>
      <c r="P29" s="847"/>
      <c r="Q29" s="848">
        <f>ROUND(287290/1000,0)</f>
        <v>287</v>
      </c>
      <c r="R29" s="849"/>
      <c r="S29" s="849"/>
      <c r="T29" s="849"/>
      <c r="U29" s="849"/>
      <c r="V29" s="849">
        <f>ROUND(276404/1000,0)</f>
        <v>276</v>
      </c>
      <c r="W29" s="849"/>
      <c r="X29" s="849"/>
      <c r="Y29" s="849"/>
      <c r="Z29" s="849"/>
      <c r="AA29" s="849">
        <f>ROUND(10886/1000,0)</f>
        <v>11</v>
      </c>
      <c r="AB29" s="849"/>
      <c r="AC29" s="849"/>
      <c r="AD29" s="849"/>
      <c r="AE29" s="850"/>
      <c r="AF29" s="851">
        <v>11</v>
      </c>
      <c r="AG29" s="852"/>
      <c r="AH29" s="852"/>
      <c r="AI29" s="852"/>
      <c r="AJ29" s="853"/>
      <c r="AK29" s="899">
        <f>ROUND(184948747/1000000,0)</f>
        <v>185</v>
      </c>
      <c r="AL29" s="895"/>
      <c r="AM29" s="895"/>
      <c r="AN29" s="895"/>
      <c r="AO29" s="895"/>
      <c r="AP29" s="895" t="s">
        <v>541</v>
      </c>
      <c r="AQ29" s="895"/>
      <c r="AR29" s="895"/>
      <c r="AS29" s="895"/>
      <c r="AT29" s="895"/>
      <c r="AU29" s="895">
        <f>ROUND(184948747/1000000,0)</f>
        <v>185</v>
      </c>
      <c r="AV29" s="895"/>
      <c r="AW29" s="895"/>
      <c r="AX29" s="895"/>
      <c r="AY29" s="895"/>
      <c r="AZ29" s="896"/>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367</v>
      </c>
      <c r="C30" s="846"/>
      <c r="D30" s="846"/>
      <c r="E30" s="846"/>
      <c r="F30" s="846"/>
      <c r="G30" s="846"/>
      <c r="H30" s="846"/>
      <c r="I30" s="846"/>
      <c r="J30" s="846"/>
      <c r="K30" s="846"/>
      <c r="L30" s="846"/>
      <c r="M30" s="846"/>
      <c r="N30" s="846"/>
      <c r="O30" s="846"/>
      <c r="P30" s="847"/>
      <c r="Q30" s="848">
        <f>ROUND(849594/1000,0)</f>
        <v>850</v>
      </c>
      <c r="R30" s="849"/>
      <c r="S30" s="849"/>
      <c r="T30" s="849"/>
      <c r="U30" s="849"/>
      <c r="V30" s="849">
        <f>ROUND(815932/1000,0)</f>
        <v>816</v>
      </c>
      <c r="W30" s="849"/>
      <c r="X30" s="849"/>
      <c r="Y30" s="849"/>
      <c r="Z30" s="849"/>
      <c r="AA30" s="849">
        <f>ROUND(33662/1000,0)</f>
        <v>34</v>
      </c>
      <c r="AB30" s="849"/>
      <c r="AC30" s="849"/>
      <c r="AD30" s="849"/>
      <c r="AE30" s="850"/>
      <c r="AF30" s="851" t="s">
        <v>177</v>
      </c>
      <c r="AG30" s="852"/>
      <c r="AH30" s="852"/>
      <c r="AI30" s="852"/>
      <c r="AJ30" s="853"/>
      <c r="AK30" s="899">
        <f>ROUND(154382/1000,0)</f>
        <v>154</v>
      </c>
      <c r="AL30" s="895"/>
      <c r="AM30" s="895"/>
      <c r="AN30" s="895"/>
      <c r="AO30" s="895"/>
      <c r="AP30" s="895">
        <f>ROUND(139437/1000,0)</f>
        <v>139</v>
      </c>
      <c r="AQ30" s="895"/>
      <c r="AR30" s="895"/>
      <c r="AS30" s="895"/>
      <c r="AT30" s="895"/>
      <c r="AU30" s="895">
        <f>ROUND(78921/1000,0)</f>
        <v>79</v>
      </c>
      <c r="AV30" s="895"/>
      <c r="AW30" s="895"/>
      <c r="AX30" s="895"/>
      <c r="AY30" s="895"/>
      <c r="AZ30" s="896" t="s">
        <v>541</v>
      </c>
      <c r="BA30" s="896"/>
      <c r="BB30" s="896"/>
      <c r="BC30" s="896"/>
      <c r="BD30" s="896"/>
      <c r="BE30" s="897" t="s">
        <v>368</v>
      </c>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c r="C31" s="846"/>
      <c r="D31" s="846"/>
      <c r="E31" s="846"/>
      <c r="F31" s="846"/>
      <c r="G31" s="846"/>
      <c r="H31" s="846"/>
      <c r="I31" s="846"/>
      <c r="J31" s="846"/>
      <c r="K31" s="846"/>
      <c r="L31" s="846"/>
      <c r="M31" s="846"/>
      <c r="N31" s="846"/>
      <c r="O31" s="846"/>
      <c r="P31" s="847"/>
      <c r="Q31" s="848"/>
      <c r="R31" s="849"/>
      <c r="S31" s="849"/>
      <c r="T31" s="849"/>
      <c r="U31" s="849"/>
      <c r="V31" s="849"/>
      <c r="W31" s="849"/>
      <c r="X31" s="849"/>
      <c r="Y31" s="849"/>
      <c r="Z31" s="849"/>
      <c r="AA31" s="849"/>
      <c r="AB31" s="849"/>
      <c r="AC31" s="849"/>
      <c r="AD31" s="849"/>
      <c r="AE31" s="850"/>
      <c r="AF31" s="851"/>
      <c r="AG31" s="852"/>
      <c r="AH31" s="852"/>
      <c r="AI31" s="852"/>
      <c r="AJ31" s="853"/>
      <c r="AK31" s="899"/>
      <c r="AL31" s="895"/>
      <c r="AM31" s="895"/>
      <c r="AN31" s="895"/>
      <c r="AO31" s="895"/>
      <c r="AP31" s="895"/>
      <c r="AQ31" s="895"/>
      <c r="AR31" s="895"/>
      <c r="AS31" s="895"/>
      <c r="AT31" s="895"/>
      <c r="AU31" s="895"/>
      <c r="AV31" s="895"/>
      <c r="AW31" s="895"/>
      <c r="AX31" s="895"/>
      <c r="AY31" s="895"/>
      <c r="AZ31" s="896"/>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369</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353</v>
      </c>
      <c r="B63" s="854" t="s">
        <v>370</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31</v>
      </c>
      <c r="AG63" s="909"/>
      <c r="AH63" s="909"/>
      <c r="AI63" s="909"/>
      <c r="AJ63" s="910"/>
      <c r="AK63" s="911"/>
      <c r="AL63" s="906"/>
      <c r="AM63" s="906"/>
      <c r="AN63" s="906"/>
      <c r="AO63" s="906"/>
      <c r="AP63" s="909"/>
      <c r="AQ63" s="909"/>
      <c r="AR63" s="909"/>
      <c r="AS63" s="909"/>
      <c r="AT63" s="909"/>
      <c r="AU63" s="909"/>
      <c r="AV63" s="909"/>
      <c r="AW63" s="909"/>
      <c r="AX63" s="909"/>
      <c r="AY63" s="909"/>
      <c r="AZ63" s="913"/>
      <c r="BA63" s="913"/>
      <c r="BB63" s="913"/>
      <c r="BC63" s="913"/>
      <c r="BD63" s="913"/>
      <c r="BE63" s="914"/>
      <c r="BF63" s="914"/>
      <c r="BG63" s="914"/>
      <c r="BH63" s="914"/>
      <c r="BI63" s="915"/>
      <c r="BJ63" s="916" t="s">
        <v>177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371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372</v>
      </c>
      <c r="B66" s="793"/>
      <c r="C66" s="793"/>
      <c r="D66" s="793"/>
      <c r="E66" s="793"/>
      <c r="F66" s="793"/>
      <c r="G66" s="793"/>
      <c r="H66" s="793"/>
      <c r="I66" s="793"/>
      <c r="J66" s="793"/>
      <c r="K66" s="793"/>
      <c r="L66" s="793"/>
      <c r="M66" s="793"/>
      <c r="N66" s="793"/>
      <c r="O66" s="793"/>
      <c r="P66" s="794"/>
      <c r="Q66" s="798" t="s">
        <v>357</v>
      </c>
      <c r="R66" s="799"/>
      <c r="S66" s="799"/>
      <c r="T66" s="799"/>
      <c r="U66" s="800"/>
      <c r="V66" s="798" t="s">
        <v>358</v>
      </c>
      <c r="W66" s="799"/>
      <c r="X66" s="799"/>
      <c r="Y66" s="799"/>
      <c r="Z66" s="800"/>
      <c r="AA66" s="798" t="s">
        <v>373</v>
      </c>
      <c r="AB66" s="799"/>
      <c r="AC66" s="799"/>
      <c r="AD66" s="799"/>
      <c r="AE66" s="800"/>
      <c r="AF66" s="919" t="s">
        <v>360</v>
      </c>
      <c r="AG66" s="880"/>
      <c r="AH66" s="880"/>
      <c r="AI66" s="880"/>
      <c r="AJ66" s="920"/>
      <c r="AK66" s="798" t="s">
        <v>361</v>
      </c>
      <c r="AL66" s="793"/>
      <c r="AM66" s="793"/>
      <c r="AN66" s="793"/>
      <c r="AO66" s="794"/>
      <c r="AP66" s="798" t="s">
        <v>362</v>
      </c>
      <c r="AQ66" s="799"/>
      <c r="AR66" s="799"/>
      <c r="AS66" s="799"/>
      <c r="AT66" s="800"/>
      <c r="AU66" s="798" t="s">
        <v>374</v>
      </c>
      <c r="AV66" s="799"/>
      <c r="AW66" s="799"/>
      <c r="AX66" s="799"/>
      <c r="AY66" s="800"/>
      <c r="AZ66" s="798" t="s">
        <v>339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548</v>
      </c>
      <c r="C68" s="935"/>
      <c r="D68" s="935"/>
      <c r="E68" s="935"/>
      <c r="F68" s="935"/>
      <c r="G68" s="935"/>
      <c r="H68" s="935"/>
      <c r="I68" s="935"/>
      <c r="J68" s="935"/>
      <c r="K68" s="935"/>
      <c r="L68" s="935"/>
      <c r="M68" s="935"/>
      <c r="N68" s="935"/>
      <c r="O68" s="935"/>
      <c r="P68" s="936"/>
      <c r="Q68" s="937">
        <v>86</v>
      </c>
      <c r="R68" s="931"/>
      <c r="S68" s="931"/>
      <c r="T68" s="931"/>
      <c r="U68" s="931"/>
      <c r="V68" s="931">
        <v>83</v>
      </c>
      <c r="W68" s="931"/>
      <c r="X68" s="931"/>
      <c r="Y68" s="931"/>
      <c r="Z68" s="931"/>
      <c r="AA68" s="931">
        <v>3</v>
      </c>
      <c r="AB68" s="931"/>
      <c r="AC68" s="931"/>
      <c r="AD68" s="931"/>
      <c r="AE68" s="931"/>
      <c r="AF68" s="931">
        <v>3</v>
      </c>
      <c r="AG68" s="931"/>
      <c r="AH68" s="931"/>
      <c r="AI68" s="931"/>
      <c r="AJ68" s="931"/>
      <c r="AK68" s="931" t="s">
        <v>473</v>
      </c>
      <c r="AL68" s="931"/>
      <c r="AM68" s="931"/>
      <c r="AN68" s="931"/>
      <c r="AO68" s="931"/>
      <c r="AP68" s="931" t="s">
        <v>473</v>
      </c>
      <c r="AQ68" s="931"/>
      <c r="AR68" s="931"/>
      <c r="AS68" s="931"/>
      <c r="AT68" s="931"/>
      <c r="AU68" s="931" t="s">
        <v>563</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549</v>
      </c>
      <c r="C69" s="939"/>
      <c r="D69" s="939"/>
      <c r="E69" s="939"/>
      <c r="F69" s="939"/>
      <c r="G69" s="939"/>
      <c r="H69" s="939"/>
      <c r="I69" s="939"/>
      <c r="J69" s="939"/>
      <c r="K69" s="939"/>
      <c r="L69" s="939"/>
      <c r="M69" s="939"/>
      <c r="N69" s="939"/>
      <c r="O69" s="939"/>
      <c r="P69" s="940"/>
      <c r="Q69" s="941">
        <v>10461</v>
      </c>
      <c r="R69" s="895"/>
      <c r="S69" s="895"/>
      <c r="T69" s="895"/>
      <c r="U69" s="895"/>
      <c r="V69" s="895">
        <v>10445</v>
      </c>
      <c r="W69" s="895"/>
      <c r="X69" s="895"/>
      <c r="Y69" s="895"/>
      <c r="Z69" s="895"/>
      <c r="AA69" s="895">
        <v>17</v>
      </c>
      <c r="AB69" s="895"/>
      <c r="AC69" s="895"/>
      <c r="AD69" s="895"/>
      <c r="AE69" s="895"/>
      <c r="AF69" s="895">
        <v>17</v>
      </c>
      <c r="AG69" s="895"/>
      <c r="AH69" s="895"/>
      <c r="AI69" s="895"/>
      <c r="AJ69" s="895"/>
      <c r="AK69" s="895" t="s">
        <v>473</v>
      </c>
      <c r="AL69" s="895"/>
      <c r="AM69" s="895"/>
      <c r="AN69" s="895"/>
      <c r="AO69" s="895"/>
      <c r="AP69" s="895" t="s">
        <v>473</v>
      </c>
      <c r="AQ69" s="895"/>
      <c r="AR69" s="895"/>
      <c r="AS69" s="895"/>
      <c r="AT69" s="895"/>
      <c r="AU69" s="895" t="s">
        <v>473</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550</v>
      </c>
      <c r="C70" s="939"/>
      <c r="D70" s="939"/>
      <c r="E70" s="939"/>
      <c r="F70" s="939"/>
      <c r="G70" s="939"/>
      <c r="H70" s="939"/>
      <c r="I70" s="939"/>
      <c r="J70" s="939"/>
      <c r="K70" s="939"/>
      <c r="L70" s="939"/>
      <c r="M70" s="939"/>
      <c r="N70" s="939"/>
      <c r="O70" s="939"/>
      <c r="P70" s="940"/>
      <c r="Q70" s="941">
        <v>63</v>
      </c>
      <c r="R70" s="895"/>
      <c r="S70" s="895"/>
      <c r="T70" s="895"/>
      <c r="U70" s="895"/>
      <c r="V70" s="895">
        <v>63</v>
      </c>
      <c r="W70" s="895"/>
      <c r="X70" s="895"/>
      <c r="Y70" s="895"/>
      <c r="Z70" s="895"/>
      <c r="AA70" s="895" t="s">
        <v>473</v>
      </c>
      <c r="AB70" s="895"/>
      <c r="AC70" s="895"/>
      <c r="AD70" s="895"/>
      <c r="AE70" s="895"/>
      <c r="AF70" s="895" t="s">
        <v>473</v>
      </c>
      <c r="AG70" s="895"/>
      <c r="AH70" s="895"/>
      <c r="AI70" s="895"/>
      <c r="AJ70" s="895"/>
      <c r="AK70" s="895" t="s">
        <v>473</v>
      </c>
      <c r="AL70" s="895"/>
      <c r="AM70" s="895"/>
      <c r="AN70" s="895"/>
      <c r="AO70" s="895"/>
      <c r="AP70" s="895" t="s">
        <v>473</v>
      </c>
      <c r="AQ70" s="895"/>
      <c r="AR70" s="895"/>
      <c r="AS70" s="895"/>
      <c r="AT70" s="895"/>
      <c r="AU70" s="895" t="s">
        <v>473</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562</v>
      </c>
      <c r="C71" s="939"/>
      <c r="D71" s="939"/>
      <c r="E71" s="939"/>
      <c r="F71" s="939"/>
      <c r="G71" s="939"/>
      <c r="H71" s="939"/>
      <c r="I71" s="939"/>
      <c r="J71" s="939"/>
      <c r="K71" s="939"/>
      <c r="L71" s="939"/>
      <c r="M71" s="939"/>
      <c r="N71" s="939"/>
      <c r="O71" s="939"/>
      <c r="P71" s="940"/>
      <c r="Q71" s="941">
        <v>189</v>
      </c>
      <c r="R71" s="895"/>
      <c r="S71" s="895"/>
      <c r="T71" s="895"/>
      <c r="U71" s="895"/>
      <c r="V71" s="895">
        <v>182</v>
      </c>
      <c r="W71" s="895"/>
      <c r="X71" s="895"/>
      <c r="Y71" s="895"/>
      <c r="Z71" s="895"/>
      <c r="AA71" s="895">
        <v>7</v>
      </c>
      <c r="AB71" s="895"/>
      <c r="AC71" s="895"/>
      <c r="AD71" s="895"/>
      <c r="AE71" s="895"/>
      <c r="AF71" s="895">
        <v>7</v>
      </c>
      <c r="AG71" s="895"/>
      <c r="AH71" s="895"/>
      <c r="AI71" s="895"/>
      <c r="AJ71" s="895"/>
      <c r="AK71" s="895" t="s">
        <v>473</v>
      </c>
      <c r="AL71" s="895"/>
      <c r="AM71" s="895"/>
      <c r="AN71" s="895"/>
      <c r="AO71" s="895"/>
      <c r="AP71" s="895" t="s">
        <v>473</v>
      </c>
      <c r="AQ71" s="895"/>
      <c r="AR71" s="895"/>
      <c r="AS71" s="895"/>
      <c r="AT71" s="895"/>
      <c r="AU71" s="895" t="s">
        <v>473</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561</v>
      </c>
      <c r="C72" s="939"/>
      <c r="D72" s="939"/>
      <c r="E72" s="939"/>
      <c r="F72" s="939"/>
      <c r="G72" s="939"/>
      <c r="H72" s="939"/>
      <c r="I72" s="939"/>
      <c r="J72" s="939"/>
      <c r="K72" s="939"/>
      <c r="L72" s="939"/>
      <c r="M72" s="939"/>
      <c r="N72" s="939"/>
      <c r="O72" s="939"/>
      <c r="P72" s="940"/>
      <c r="Q72" s="941">
        <v>1916</v>
      </c>
      <c r="R72" s="895"/>
      <c r="S72" s="895"/>
      <c r="T72" s="895"/>
      <c r="U72" s="895"/>
      <c r="V72" s="895">
        <v>1895</v>
      </c>
      <c r="W72" s="895"/>
      <c r="X72" s="895"/>
      <c r="Y72" s="895"/>
      <c r="Z72" s="895"/>
      <c r="AA72" s="895">
        <v>21</v>
      </c>
      <c r="AB72" s="895"/>
      <c r="AC72" s="895"/>
      <c r="AD72" s="895"/>
      <c r="AE72" s="895"/>
      <c r="AF72" s="895">
        <v>21</v>
      </c>
      <c r="AG72" s="895"/>
      <c r="AH72" s="895"/>
      <c r="AI72" s="895"/>
      <c r="AJ72" s="895"/>
      <c r="AK72" s="895">
        <v>41</v>
      </c>
      <c r="AL72" s="895"/>
      <c r="AM72" s="895"/>
      <c r="AN72" s="895"/>
      <c r="AO72" s="895"/>
      <c r="AP72" s="895">
        <v>1552</v>
      </c>
      <c r="AQ72" s="895"/>
      <c r="AR72" s="895"/>
      <c r="AS72" s="895"/>
      <c r="AT72" s="895"/>
      <c r="AU72" s="895">
        <v>113</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560</v>
      </c>
      <c r="C73" s="939"/>
      <c r="D73" s="939"/>
      <c r="E73" s="939"/>
      <c r="F73" s="939"/>
      <c r="G73" s="939"/>
      <c r="H73" s="939"/>
      <c r="I73" s="939"/>
      <c r="J73" s="939"/>
      <c r="K73" s="939"/>
      <c r="L73" s="939"/>
      <c r="M73" s="939"/>
      <c r="N73" s="939"/>
      <c r="O73" s="939"/>
      <c r="P73" s="940"/>
      <c r="Q73" s="941">
        <v>316</v>
      </c>
      <c r="R73" s="895"/>
      <c r="S73" s="895"/>
      <c r="T73" s="895"/>
      <c r="U73" s="895"/>
      <c r="V73" s="895">
        <v>266</v>
      </c>
      <c r="W73" s="895"/>
      <c r="X73" s="895"/>
      <c r="Y73" s="895"/>
      <c r="Z73" s="895"/>
      <c r="AA73" s="895">
        <v>50</v>
      </c>
      <c r="AB73" s="895"/>
      <c r="AC73" s="895"/>
      <c r="AD73" s="895"/>
      <c r="AE73" s="895"/>
      <c r="AF73" s="895">
        <v>27</v>
      </c>
      <c r="AG73" s="895"/>
      <c r="AH73" s="895"/>
      <c r="AI73" s="895"/>
      <c r="AJ73" s="895"/>
      <c r="AK73" s="895" t="s">
        <v>473</v>
      </c>
      <c r="AL73" s="895"/>
      <c r="AM73" s="895"/>
      <c r="AN73" s="895"/>
      <c r="AO73" s="895"/>
      <c r="AP73" s="895" t="s">
        <v>473</v>
      </c>
      <c r="AQ73" s="895"/>
      <c r="AR73" s="895"/>
      <c r="AS73" s="895"/>
      <c r="AT73" s="895"/>
      <c r="AU73" s="895" t="s">
        <v>473</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t="s">
        <v>559</v>
      </c>
      <c r="C74" s="939"/>
      <c r="D74" s="939"/>
      <c r="E74" s="939"/>
      <c r="F74" s="939"/>
      <c r="G74" s="939"/>
      <c r="H74" s="939"/>
      <c r="I74" s="939"/>
      <c r="J74" s="939"/>
      <c r="K74" s="939"/>
      <c r="L74" s="939"/>
      <c r="M74" s="939"/>
      <c r="N74" s="939"/>
      <c r="O74" s="939"/>
      <c r="P74" s="940"/>
      <c r="Q74" s="941">
        <v>156</v>
      </c>
      <c r="R74" s="895"/>
      <c r="S74" s="895"/>
      <c r="T74" s="895"/>
      <c r="U74" s="895"/>
      <c r="V74" s="895">
        <v>146</v>
      </c>
      <c r="W74" s="895"/>
      <c r="X74" s="895"/>
      <c r="Y74" s="895"/>
      <c r="Z74" s="895"/>
      <c r="AA74" s="895">
        <v>9</v>
      </c>
      <c r="AB74" s="895"/>
      <c r="AC74" s="895"/>
      <c r="AD74" s="895"/>
      <c r="AE74" s="895"/>
      <c r="AF74" s="895">
        <v>9</v>
      </c>
      <c r="AG74" s="895"/>
      <c r="AH74" s="895"/>
      <c r="AI74" s="895"/>
      <c r="AJ74" s="895"/>
      <c r="AK74" s="895" t="s">
        <v>473</v>
      </c>
      <c r="AL74" s="895"/>
      <c r="AM74" s="895"/>
      <c r="AN74" s="895"/>
      <c r="AO74" s="895"/>
      <c r="AP74" s="895" t="s">
        <v>473</v>
      </c>
      <c r="AQ74" s="895"/>
      <c r="AR74" s="895"/>
      <c r="AS74" s="895"/>
      <c r="AT74" s="895"/>
      <c r="AU74" s="895" t="s">
        <v>473</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t="s">
        <v>551</v>
      </c>
      <c r="C75" s="939"/>
      <c r="D75" s="939"/>
      <c r="E75" s="939"/>
      <c r="F75" s="939"/>
      <c r="G75" s="939"/>
      <c r="H75" s="939"/>
      <c r="I75" s="939"/>
      <c r="J75" s="939"/>
      <c r="K75" s="939"/>
      <c r="L75" s="939"/>
      <c r="M75" s="939"/>
      <c r="N75" s="939"/>
      <c r="O75" s="939"/>
      <c r="P75" s="940"/>
      <c r="Q75" s="942">
        <v>379</v>
      </c>
      <c r="R75" s="943"/>
      <c r="S75" s="943"/>
      <c r="T75" s="943"/>
      <c r="U75" s="899"/>
      <c r="V75" s="944">
        <v>370</v>
      </c>
      <c r="W75" s="943"/>
      <c r="X75" s="943"/>
      <c r="Y75" s="943"/>
      <c r="Z75" s="899"/>
      <c r="AA75" s="944">
        <v>8</v>
      </c>
      <c r="AB75" s="943"/>
      <c r="AC75" s="943"/>
      <c r="AD75" s="943"/>
      <c r="AE75" s="899"/>
      <c r="AF75" s="944">
        <v>8</v>
      </c>
      <c r="AG75" s="943"/>
      <c r="AH75" s="943"/>
      <c r="AI75" s="943"/>
      <c r="AJ75" s="899"/>
      <c r="AK75" s="944">
        <v>165</v>
      </c>
      <c r="AL75" s="943"/>
      <c r="AM75" s="943"/>
      <c r="AN75" s="943"/>
      <c r="AO75" s="899"/>
      <c r="AP75" s="944" t="s">
        <v>473</v>
      </c>
      <c r="AQ75" s="943"/>
      <c r="AR75" s="943"/>
      <c r="AS75" s="943"/>
      <c r="AT75" s="899"/>
      <c r="AU75" s="944" t="s">
        <v>473</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t="s">
        <v>552</v>
      </c>
      <c r="C76" s="939"/>
      <c r="D76" s="939"/>
      <c r="E76" s="939"/>
      <c r="F76" s="939"/>
      <c r="G76" s="939"/>
      <c r="H76" s="939"/>
      <c r="I76" s="939"/>
      <c r="J76" s="939"/>
      <c r="K76" s="939"/>
      <c r="L76" s="939"/>
      <c r="M76" s="939"/>
      <c r="N76" s="939"/>
      <c r="O76" s="939"/>
      <c r="P76" s="940"/>
      <c r="Q76" s="942">
        <v>63</v>
      </c>
      <c r="R76" s="943"/>
      <c r="S76" s="943"/>
      <c r="T76" s="943"/>
      <c r="U76" s="899"/>
      <c r="V76" s="944">
        <v>63</v>
      </c>
      <c r="W76" s="943"/>
      <c r="X76" s="943"/>
      <c r="Y76" s="943"/>
      <c r="Z76" s="899"/>
      <c r="AA76" s="944" t="s">
        <v>473</v>
      </c>
      <c r="AB76" s="943"/>
      <c r="AC76" s="943"/>
      <c r="AD76" s="943"/>
      <c r="AE76" s="899"/>
      <c r="AF76" s="944" t="s">
        <v>473</v>
      </c>
      <c r="AG76" s="943"/>
      <c r="AH76" s="943"/>
      <c r="AI76" s="943"/>
      <c r="AJ76" s="899"/>
      <c r="AK76" s="944" t="s">
        <v>473</v>
      </c>
      <c r="AL76" s="943"/>
      <c r="AM76" s="943"/>
      <c r="AN76" s="943"/>
      <c r="AO76" s="899"/>
      <c r="AP76" s="944" t="s">
        <v>473</v>
      </c>
      <c r="AQ76" s="943"/>
      <c r="AR76" s="943"/>
      <c r="AS76" s="943"/>
      <c r="AT76" s="899"/>
      <c r="AU76" s="944" t="s">
        <v>473</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t="s">
        <v>558</v>
      </c>
      <c r="C77" s="939"/>
      <c r="D77" s="939"/>
      <c r="E77" s="939"/>
      <c r="F77" s="939"/>
      <c r="G77" s="939"/>
      <c r="H77" s="939"/>
      <c r="I77" s="939"/>
      <c r="J77" s="939"/>
      <c r="K77" s="939"/>
      <c r="L77" s="939"/>
      <c r="M77" s="939"/>
      <c r="N77" s="939"/>
      <c r="O77" s="939"/>
      <c r="P77" s="940"/>
      <c r="Q77" s="942">
        <v>1825</v>
      </c>
      <c r="R77" s="943"/>
      <c r="S77" s="943"/>
      <c r="T77" s="943"/>
      <c r="U77" s="899"/>
      <c r="V77" s="944">
        <v>1781</v>
      </c>
      <c r="W77" s="943"/>
      <c r="X77" s="943"/>
      <c r="Y77" s="943"/>
      <c r="Z77" s="899"/>
      <c r="AA77" s="944">
        <v>44</v>
      </c>
      <c r="AB77" s="943"/>
      <c r="AC77" s="943"/>
      <c r="AD77" s="943"/>
      <c r="AE77" s="899"/>
      <c r="AF77" s="944">
        <v>44</v>
      </c>
      <c r="AG77" s="943"/>
      <c r="AH77" s="943"/>
      <c r="AI77" s="943"/>
      <c r="AJ77" s="899"/>
      <c r="AK77" s="944" t="s">
        <v>473</v>
      </c>
      <c r="AL77" s="943"/>
      <c r="AM77" s="943"/>
      <c r="AN77" s="943"/>
      <c r="AO77" s="899"/>
      <c r="AP77" s="944" t="s">
        <v>473</v>
      </c>
      <c r="AQ77" s="943"/>
      <c r="AR77" s="943"/>
      <c r="AS77" s="943"/>
      <c r="AT77" s="899"/>
      <c r="AU77" s="944" t="s">
        <v>473</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t="s">
        <v>553</v>
      </c>
      <c r="C78" s="939"/>
      <c r="D78" s="939"/>
      <c r="E78" s="939"/>
      <c r="F78" s="939"/>
      <c r="G78" s="939"/>
      <c r="H78" s="939"/>
      <c r="I78" s="939"/>
      <c r="J78" s="939"/>
      <c r="K78" s="939"/>
      <c r="L78" s="939"/>
      <c r="M78" s="939"/>
      <c r="N78" s="939"/>
      <c r="O78" s="939"/>
      <c r="P78" s="940"/>
      <c r="Q78" s="941">
        <v>72077</v>
      </c>
      <c r="R78" s="895"/>
      <c r="S78" s="895"/>
      <c r="T78" s="895"/>
      <c r="U78" s="895"/>
      <c r="V78" s="895">
        <v>69435</v>
      </c>
      <c r="W78" s="895"/>
      <c r="X78" s="895"/>
      <c r="Y78" s="895"/>
      <c r="Z78" s="895"/>
      <c r="AA78" s="895">
        <v>2642</v>
      </c>
      <c r="AB78" s="895"/>
      <c r="AC78" s="895"/>
      <c r="AD78" s="895"/>
      <c r="AE78" s="895"/>
      <c r="AF78" s="895">
        <v>2642</v>
      </c>
      <c r="AG78" s="895"/>
      <c r="AH78" s="895"/>
      <c r="AI78" s="895"/>
      <c r="AJ78" s="895"/>
      <c r="AK78" s="895">
        <v>1032</v>
      </c>
      <c r="AL78" s="895"/>
      <c r="AM78" s="895"/>
      <c r="AN78" s="895"/>
      <c r="AO78" s="895"/>
      <c r="AP78" s="895" t="s">
        <v>473</v>
      </c>
      <c r="AQ78" s="895"/>
      <c r="AR78" s="895"/>
      <c r="AS78" s="895"/>
      <c r="AT78" s="895"/>
      <c r="AU78" s="895" t="s">
        <v>473</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t="s">
        <v>554</v>
      </c>
      <c r="C79" s="939"/>
      <c r="D79" s="939"/>
      <c r="E79" s="939"/>
      <c r="F79" s="939"/>
      <c r="G79" s="939"/>
      <c r="H79" s="939"/>
      <c r="I79" s="939"/>
      <c r="J79" s="939"/>
      <c r="K79" s="939"/>
      <c r="L79" s="939"/>
      <c r="M79" s="939"/>
      <c r="N79" s="939"/>
      <c r="O79" s="939"/>
      <c r="P79" s="940"/>
      <c r="Q79" s="941">
        <v>194</v>
      </c>
      <c r="R79" s="895"/>
      <c r="S79" s="895"/>
      <c r="T79" s="895"/>
      <c r="U79" s="895"/>
      <c r="V79" s="895">
        <v>161</v>
      </c>
      <c r="W79" s="895"/>
      <c r="X79" s="895"/>
      <c r="Y79" s="895"/>
      <c r="Z79" s="895"/>
      <c r="AA79" s="895">
        <v>33</v>
      </c>
      <c r="AB79" s="895"/>
      <c r="AC79" s="895"/>
      <c r="AD79" s="895"/>
      <c r="AE79" s="895"/>
      <c r="AF79" s="895">
        <v>33</v>
      </c>
      <c r="AG79" s="895"/>
      <c r="AH79" s="895"/>
      <c r="AI79" s="895"/>
      <c r="AJ79" s="895"/>
      <c r="AK79" s="895" t="s">
        <v>473</v>
      </c>
      <c r="AL79" s="895"/>
      <c r="AM79" s="895"/>
      <c r="AN79" s="895"/>
      <c r="AO79" s="895"/>
      <c r="AP79" s="895" t="s">
        <v>473</v>
      </c>
      <c r="AQ79" s="895"/>
      <c r="AR79" s="895"/>
      <c r="AS79" s="895"/>
      <c r="AT79" s="895"/>
      <c r="AU79" s="895" t="s">
        <v>473</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t="s">
        <v>555</v>
      </c>
      <c r="C80" s="939"/>
      <c r="D80" s="939"/>
      <c r="E80" s="939"/>
      <c r="F80" s="939"/>
      <c r="G80" s="939"/>
      <c r="H80" s="939"/>
      <c r="I80" s="939"/>
      <c r="J80" s="939"/>
      <c r="K80" s="939"/>
      <c r="L80" s="939"/>
      <c r="M80" s="939"/>
      <c r="N80" s="939"/>
      <c r="O80" s="939"/>
      <c r="P80" s="940"/>
      <c r="Q80" s="941">
        <v>814330</v>
      </c>
      <c r="R80" s="895"/>
      <c r="S80" s="895"/>
      <c r="T80" s="895"/>
      <c r="U80" s="895"/>
      <c r="V80" s="895">
        <v>784571</v>
      </c>
      <c r="W80" s="895"/>
      <c r="X80" s="895"/>
      <c r="Y80" s="895"/>
      <c r="Z80" s="895"/>
      <c r="AA80" s="895">
        <v>29760</v>
      </c>
      <c r="AB80" s="895"/>
      <c r="AC80" s="895"/>
      <c r="AD80" s="895"/>
      <c r="AE80" s="895"/>
      <c r="AF80" s="895">
        <v>29760</v>
      </c>
      <c r="AG80" s="895"/>
      <c r="AH80" s="895"/>
      <c r="AI80" s="895"/>
      <c r="AJ80" s="895"/>
      <c r="AK80" s="895">
        <v>5568</v>
      </c>
      <c r="AL80" s="895"/>
      <c r="AM80" s="895"/>
      <c r="AN80" s="895"/>
      <c r="AO80" s="895"/>
      <c r="AP80" s="895" t="s">
        <v>473</v>
      </c>
      <c r="AQ80" s="895"/>
      <c r="AR80" s="895"/>
      <c r="AS80" s="895"/>
      <c r="AT80" s="895"/>
      <c r="AU80" s="895" t="s">
        <v>473</v>
      </c>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t="s">
        <v>557</v>
      </c>
      <c r="C81" s="939"/>
      <c r="D81" s="939"/>
      <c r="E81" s="939"/>
      <c r="F81" s="939"/>
      <c r="G81" s="939"/>
      <c r="H81" s="939"/>
      <c r="I81" s="939"/>
      <c r="J81" s="939"/>
      <c r="K81" s="939"/>
      <c r="L81" s="939"/>
      <c r="M81" s="939"/>
      <c r="N81" s="939"/>
      <c r="O81" s="939"/>
      <c r="P81" s="940"/>
      <c r="Q81" s="941">
        <v>593</v>
      </c>
      <c r="R81" s="895"/>
      <c r="S81" s="895"/>
      <c r="T81" s="895"/>
      <c r="U81" s="895"/>
      <c r="V81" s="895">
        <v>496</v>
      </c>
      <c r="W81" s="895"/>
      <c r="X81" s="895"/>
      <c r="Y81" s="895"/>
      <c r="Z81" s="895"/>
      <c r="AA81" s="895">
        <v>97</v>
      </c>
      <c r="AB81" s="895"/>
      <c r="AC81" s="895"/>
      <c r="AD81" s="895"/>
      <c r="AE81" s="895"/>
      <c r="AF81" s="895">
        <v>97</v>
      </c>
      <c r="AG81" s="895"/>
      <c r="AH81" s="895"/>
      <c r="AI81" s="895"/>
      <c r="AJ81" s="895"/>
      <c r="AK81" s="895" t="s">
        <v>473</v>
      </c>
      <c r="AL81" s="895"/>
      <c r="AM81" s="895"/>
      <c r="AN81" s="895"/>
      <c r="AO81" s="895"/>
      <c r="AP81" s="895" t="s">
        <v>473</v>
      </c>
      <c r="AQ81" s="895"/>
      <c r="AR81" s="895"/>
      <c r="AS81" s="895"/>
      <c r="AT81" s="895"/>
      <c r="AU81" s="895" t="s">
        <v>473</v>
      </c>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t="s">
        <v>556</v>
      </c>
      <c r="C82" s="939"/>
      <c r="D82" s="939"/>
      <c r="E82" s="939"/>
      <c r="F82" s="939"/>
      <c r="G82" s="939"/>
      <c r="H82" s="939"/>
      <c r="I82" s="939"/>
      <c r="J82" s="939"/>
      <c r="K82" s="939"/>
      <c r="L82" s="939"/>
      <c r="M82" s="939"/>
      <c r="N82" s="939"/>
      <c r="O82" s="939"/>
      <c r="P82" s="940"/>
      <c r="Q82" s="941">
        <v>395</v>
      </c>
      <c r="R82" s="895"/>
      <c r="S82" s="895"/>
      <c r="T82" s="895"/>
      <c r="U82" s="895"/>
      <c r="V82" s="895">
        <v>290</v>
      </c>
      <c r="W82" s="895"/>
      <c r="X82" s="895"/>
      <c r="Y82" s="895"/>
      <c r="Z82" s="895"/>
      <c r="AA82" s="895">
        <v>106</v>
      </c>
      <c r="AB82" s="895"/>
      <c r="AC82" s="895"/>
      <c r="AD82" s="895"/>
      <c r="AE82" s="895"/>
      <c r="AF82" s="895">
        <v>106</v>
      </c>
      <c r="AG82" s="895"/>
      <c r="AH82" s="895"/>
      <c r="AI82" s="895"/>
      <c r="AJ82" s="895"/>
      <c r="AK82" s="895" t="s">
        <v>473</v>
      </c>
      <c r="AL82" s="895"/>
      <c r="AM82" s="895"/>
      <c r="AN82" s="895"/>
      <c r="AO82" s="895"/>
      <c r="AP82" s="895" t="s">
        <v>473</v>
      </c>
      <c r="AQ82" s="895"/>
      <c r="AR82" s="895"/>
      <c r="AS82" s="895"/>
      <c r="AT82" s="895"/>
      <c r="AU82" s="895" t="s">
        <v>473</v>
      </c>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t="s">
        <v>564</v>
      </c>
      <c r="C83" s="939"/>
      <c r="D83" s="939"/>
      <c r="E83" s="939"/>
      <c r="F83" s="939"/>
      <c r="G83" s="939"/>
      <c r="H83" s="939"/>
      <c r="I83" s="939"/>
      <c r="J83" s="939"/>
      <c r="K83" s="939"/>
      <c r="L83" s="939"/>
      <c r="M83" s="939"/>
      <c r="N83" s="939"/>
      <c r="O83" s="939"/>
      <c r="P83" s="940"/>
      <c r="Q83" s="941">
        <v>3019</v>
      </c>
      <c r="R83" s="895"/>
      <c r="S83" s="895"/>
      <c r="T83" s="895"/>
      <c r="U83" s="895"/>
      <c r="V83" s="895">
        <v>2965</v>
      </c>
      <c r="W83" s="895"/>
      <c r="X83" s="895"/>
      <c r="Y83" s="895"/>
      <c r="Z83" s="895"/>
      <c r="AA83" s="895">
        <v>54</v>
      </c>
      <c r="AB83" s="895"/>
      <c r="AC83" s="895"/>
      <c r="AD83" s="895"/>
      <c r="AE83" s="895"/>
      <c r="AF83" s="895">
        <v>3999</v>
      </c>
      <c r="AG83" s="895"/>
      <c r="AH83" s="895"/>
      <c r="AI83" s="895"/>
      <c r="AJ83" s="895"/>
      <c r="AK83" s="895">
        <v>1190</v>
      </c>
      <c r="AL83" s="895"/>
      <c r="AM83" s="895"/>
      <c r="AN83" s="895"/>
      <c r="AO83" s="895"/>
      <c r="AP83" s="895">
        <v>6710</v>
      </c>
      <c r="AQ83" s="895"/>
      <c r="AR83" s="895"/>
      <c r="AS83" s="895"/>
      <c r="AT83" s="895"/>
      <c r="AU83" s="895" t="s">
        <v>565</v>
      </c>
      <c r="AV83" s="895"/>
      <c r="AW83" s="895"/>
      <c r="AX83" s="895"/>
      <c r="AY83" s="895"/>
      <c r="AZ83" s="897" t="s">
        <v>567</v>
      </c>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353</v>
      </c>
      <c r="B88" s="854" t="s">
        <v>375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36773</v>
      </c>
      <c r="AG88" s="909"/>
      <c r="AH88" s="909"/>
      <c r="AI88" s="909"/>
      <c r="AJ88" s="909"/>
      <c r="AK88" s="906"/>
      <c r="AL88" s="906"/>
      <c r="AM88" s="906"/>
      <c r="AN88" s="906"/>
      <c r="AO88" s="906"/>
      <c r="AP88" s="909">
        <v>8262</v>
      </c>
      <c r="AQ88" s="909"/>
      <c r="AR88" s="909"/>
      <c r="AS88" s="909"/>
      <c r="AT88" s="909"/>
      <c r="AU88" s="909" t="s">
        <v>566</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353</v>
      </c>
      <c r="BR102" s="854" t="s">
        <v>376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377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378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379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380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381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382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383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384</v>
      </c>
      <c r="AB109" s="958"/>
      <c r="AC109" s="958"/>
      <c r="AD109" s="958"/>
      <c r="AE109" s="959"/>
      <c r="AF109" s="957" t="s">
        <v>385</v>
      </c>
      <c r="AG109" s="958"/>
      <c r="AH109" s="958"/>
      <c r="AI109" s="958"/>
      <c r="AJ109" s="959"/>
      <c r="AK109" s="957" t="s">
        <v>283</v>
      </c>
      <c r="AL109" s="958"/>
      <c r="AM109" s="958"/>
      <c r="AN109" s="958"/>
      <c r="AO109" s="959"/>
      <c r="AP109" s="957" t="s">
        <v>386</v>
      </c>
      <c r="AQ109" s="958"/>
      <c r="AR109" s="958"/>
      <c r="AS109" s="958"/>
      <c r="AT109" s="960"/>
      <c r="AU109" s="977" t="s">
        <v>383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384</v>
      </c>
      <c r="BR109" s="958"/>
      <c r="BS109" s="958"/>
      <c r="BT109" s="958"/>
      <c r="BU109" s="959"/>
      <c r="BV109" s="957" t="s">
        <v>385</v>
      </c>
      <c r="BW109" s="958"/>
      <c r="BX109" s="958"/>
      <c r="BY109" s="958"/>
      <c r="BZ109" s="959"/>
      <c r="CA109" s="957" t="s">
        <v>283</v>
      </c>
      <c r="CB109" s="958"/>
      <c r="CC109" s="958"/>
      <c r="CD109" s="958"/>
      <c r="CE109" s="959"/>
      <c r="CF109" s="978" t="s">
        <v>386</v>
      </c>
      <c r="CG109" s="978"/>
      <c r="CH109" s="978"/>
      <c r="CI109" s="978"/>
      <c r="CJ109" s="978"/>
      <c r="CK109" s="957" t="s">
        <v>387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384</v>
      </c>
      <c r="DH109" s="958"/>
      <c r="DI109" s="958"/>
      <c r="DJ109" s="958"/>
      <c r="DK109" s="959"/>
      <c r="DL109" s="957" t="s">
        <v>385</v>
      </c>
      <c r="DM109" s="958"/>
      <c r="DN109" s="958"/>
      <c r="DO109" s="958"/>
      <c r="DP109" s="959"/>
      <c r="DQ109" s="957" t="s">
        <v>283</v>
      </c>
      <c r="DR109" s="958"/>
      <c r="DS109" s="958"/>
      <c r="DT109" s="958"/>
      <c r="DU109" s="959"/>
      <c r="DV109" s="957" t="s">
        <v>386</v>
      </c>
      <c r="DW109" s="958"/>
      <c r="DX109" s="958"/>
      <c r="DY109" s="958"/>
      <c r="DZ109" s="960"/>
    </row>
    <row r="110" spans="1:131" s="226" customFormat="1" ht="26.25" customHeight="1">
      <c r="A110" s="961" t="s">
        <v>388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421421</v>
      </c>
      <c r="AB110" s="965"/>
      <c r="AC110" s="965"/>
      <c r="AD110" s="965"/>
      <c r="AE110" s="966"/>
      <c r="AF110" s="967">
        <v>453158</v>
      </c>
      <c r="AG110" s="965"/>
      <c r="AH110" s="965"/>
      <c r="AI110" s="965"/>
      <c r="AJ110" s="966"/>
      <c r="AK110" s="967">
        <v>468306</v>
      </c>
      <c r="AL110" s="965"/>
      <c r="AM110" s="965"/>
      <c r="AN110" s="965"/>
      <c r="AO110" s="966"/>
      <c r="AP110" s="968">
        <v>17.5</v>
      </c>
      <c r="AQ110" s="969"/>
      <c r="AR110" s="969"/>
      <c r="AS110" s="969"/>
      <c r="AT110" s="970"/>
      <c r="AU110" s="971" t="s">
        <v>73</v>
      </c>
      <c r="AV110" s="972"/>
      <c r="AW110" s="972"/>
      <c r="AX110" s="972"/>
      <c r="AY110" s="972"/>
      <c r="AZ110" s="994" t="s">
        <v>389</v>
      </c>
      <c r="BA110" s="962"/>
      <c r="BB110" s="962"/>
      <c r="BC110" s="962"/>
      <c r="BD110" s="962"/>
      <c r="BE110" s="962"/>
      <c r="BF110" s="962"/>
      <c r="BG110" s="962"/>
      <c r="BH110" s="962"/>
      <c r="BI110" s="962"/>
      <c r="BJ110" s="962"/>
      <c r="BK110" s="962"/>
      <c r="BL110" s="962"/>
      <c r="BM110" s="962"/>
      <c r="BN110" s="962"/>
      <c r="BO110" s="962"/>
      <c r="BP110" s="963"/>
      <c r="BQ110" s="995">
        <v>4897541</v>
      </c>
      <c r="BR110" s="996"/>
      <c r="BS110" s="996"/>
      <c r="BT110" s="996"/>
      <c r="BU110" s="996"/>
      <c r="BV110" s="996">
        <v>5106130</v>
      </c>
      <c r="BW110" s="996"/>
      <c r="BX110" s="996"/>
      <c r="BY110" s="996"/>
      <c r="BZ110" s="996"/>
      <c r="CA110" s="996">
        <v>6219596</v>
      </c>
      <c r="CB110" s="996"/>
      <c r="CC110" s="996"/>
      <c r="CD110" s="996"/>
      <c r="CE110" s="996"/>
      <c r="CF110" s="1009">
        <v>233</v>
      </c>
      <c r="CG110" s="1010"/>
      <c r="CH110" s="1010"/>
      <c r="CI110" s="1010"/>
      <c r="CJ110" s="1010"/>
      <c r="CK110" s="1011" t="s">
        <v>390</v>
      </c>
      <c r="CL110" s="1012"/>
      <c r="CM110" s="994" t="s">
        <v>391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177</v>
      </c>
      <c r="DH110" s="996"/>
      <c r="DI110" s="996"/>
      <c r="DJ110" s="996"/>
      <c r="DK110" s="996"/>
      <c r="DL110" s="996" t="s">
        <v>177</v>
      </c>
      <c r="DM110" s="996"/>
      <c r="DN110" s="996"/>
      <c r="DO110" s="996"/>
      <c r="DP110" s="996"/>
      <c r="DQ110" s="996" t="s">
        <v>177</v>
      </c>
      <c r="DR110" s="996"/>
      <c r="DS110" s="996"/>
      <c r="DT110" s="996"/>
      <c r="DU110" s="996"/>
      <c r="DV110" s="997" t="s">
        <v>177</v>
      </c>
      <c r="DW110" s="997"/>
      <c r="DX110" s="997"/>
      <c r="DY110" s="997"/>
      <c r="DZ110" s="998"/>
    </row>
    <row r="111" spans="1:131" s="226" customFormat="1" ht="26.25" customHeight="1">
      <c r="A111" s="999" t="s">
        <v>392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177</v>
      </c>
      <c r="AB111" s="1003"/>
      <c r="AC111" s="1003"/>
      <c r="AD111" s="1003"/>
      <c r="AE111" s="1004"/>
      <c r="AF111" s="1005" t="s">
        <v>177</v>
      </c>
      <c r="AG111" s="1003"/>
      <c r="AH111" s="1003"/>
      <c r="AI111" s="1003"/>
      <c r="AJ111" s="1004"/>
      <c r="AK111" s="1005" t="s">
        <v>177</v>
      </c>
      <c r="AL111" s="1003"/>
      <c r="AM111" s="1003"/>
      <c r="AN111" s="1003"/>
      <c r="AO111" s="1004"/>
      <c r="AP111" s="1006" t="s">
        <v>177</v>
      </c>
      <c r="AQ111" s="1007"/>
      <c r="AR111" s="1007"/>
      <c r="AS111" s="1007"/>
      <c r="AT111" s="1008"/>
      <c r="AU111" s="973"/>
      <c r="AV111" s="974"/>
      <c r="AW111" s="974"/>
      <c r="AX111" s="974"/>
      <c r="AY111" s="974"/>
      <c r="AZ111" s="987" t="s">
        <v>393</v>
      </c>
      <c r="BA111" s="988"/>
      <c r="BB111" s="988"/>
      <c r="BC111" s="988"/>
      <c r="BD111" s="988"/>
      <c r="BE111" s="988"/>
      <c r="BF111" s="988"/>
      <c r="BG111" s="988"/>
      <c r="BH111" s="988"/>
      <c r="BI111" s="988"/>
      <c r="BJ111" s="988"/>
      <c r="BK111" s="988"/>
      <c r="BL111" s="988"/>
      <c r="BM111" s="988"/>
      <c r="BN111" s="988"/>
      <c r="BO111" s="988"/>
      <c r="BP111" s="989"/>
      <c r="BQ111" s="990" t="s">
        <v>394</v>
      </c>
      <c r="BR111" s="991"/>
      <c r="BS111" s="991"/>
      <c r="BT111" s="991"/>
      <c r="BU111" s="991"/>
      <c r="BV111" s="991" t="s">
        <v>394</v>
      </c>
      <c r="BW111" s="991"/>
      <c r="BX111" s="991"/>
      <c r="BY111" s="991"/>
      <c r="BZ111" s="991"/>
      <c r="CA111" s="991" t="s">
        <v>395</v>
      </c>
      <c r="CB111" s="991"/>
      <c r="CC111" s="991"/>
      <c r="CD111" s="991"/>
      <c r="CE111" s="991"/>
      <c r="CF111" s="985" t="s">
        <v>394</v>
      </c>
      <c r="CG111" s="986"/>
      <c r="CH111" s="986"/>
      <c r="CI111" s="986"/>
      <c r="CJ111" s="986"/>
      <c r="CK111" s="1013"/>
      <c r="CL111" s="1014"/>
      <c r="CM111" s="987" t="s">
        <v>396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394</v>
      </c>
      <c r="DH111" s="991"/>
      <c r="DI111" s="991"/>
      <c r="DJ111" s="991"/>
      <c r="DK111" s="991"/>
      <c r="DL111" s="991" t="s">
        <v>397</v>
      </c>
      <c r="DM111" s="991"/>
      <c r="DN111" s="991"/>
      <c r="DO111" s="991"/>
      <c r="DP111" s="991"/>
      <c r="DQ111" s="991" t="s">
        <v>177</v>
      </c>
      <c r="DR111" s="991"/>
      <c r="DS111" s="991"/>
      <c r="DT111" s="991"/>
      <c r="DU111" s="991"/>
      <c r="DV111" s="992" t="s">
        <v>394</v>
      </c>
      <c r="DW111" s="992"/>
      <c r="DX111" s="992"/>
      <c r="DY111" s="992"/>
      <c r="DZ111" s="993"/>
    </row>
    <row r="112" spans="1:131" s="226" customFormat="1" ht="26.25" customHeight="1">
      <c r="A112" s="1017" t="s">
        <v>398</v>
      </c>
      <c r="B112" s="1018"/>
      <c r="C112" s="988" t="s">
        <v>399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395</v>
      </c>
      <c r="AB112" s="1024"/>
      <c r="AC112" s="1024"/>
      <c r="AD112" s="1024"/>
      <c r="AE112" s="1025"/>
      <c r="AF112" s="1026" t="s">
        <v>395</v>
      </c>
      <c r="AG112" s="1024"/>
      <c r="AH112" s="1024"/>
      <c r="AI112" s="1024"/>
      <c r="AJ112" s="1025"/>
      <c r="AK112" s="1026" t="s">
        <v>177</v>
      </c>
      <c r="AL112" s="1024"/>
      <c r="AM112" s="1024"/>
      <c r="AN112" s="1024"/>
      <c r="AO112" s="1025"/>
      <c r="AP112" s="1027" t="s">
        <v>177</v>
      </c>
      <c r="AQ112" s="1028"/>
      <c r="AR112" s="1028"/>
      <c r="AS112" s="1028"/>
      <c r="AT112" s="1029"/>
      <c r="AU112" s="973"/>
      <c r="AV112" s="974"/>
      <c r="AW112" s="974"/>
      <c r="AX112" s="974"/>
      <c r="AY112" s="974"/>
      <c r="AZ112" s="987" t="s">
        <v>400</v>
      </c>
      <c r="BA112" s="988"/>
      <c r="BB112" s="988"/>
      <c r="BC112" s="988"/>
      <c r="BD112" s="988"/>
      <c r="BE112" s="988"/>
      <c r="BF112" s="988"/>
      <c r="BG112" s="988"/>
      <c r="BH112" s="988"/>
      <c r="BI112" s="988"/>
      <c r="BJ112" s="988"/>
      <c r="BK112" s="988"/>
      <c r="BL112" s="988"/>
      <c r="BM112" s="988"/>
      <c r="BN112" s="988"/>
      <c r="BO112" s="988"/>
      <c r="BP112" s="989"/>
      <c r="BQ112" s="990">
        <v>7546</v>
      </c>
      <c r="BR112" s="991"/>
      <c r="BS112" s="991"/>
      <c r="BT112" s="991"/>
      <c r="BU112" s="991"/>
      <c r="BV112" s="991">
        <v>81774</v>
      </c>
      <c r="BW112" s="991"/>
      <c r="BX112" s="991"/>
      <c r="BY112" s="991"/>
      <c r="BZ112" s="991"/>
      <c r="CA112" s="991">
        <v>78921</v>
      </c>
      <c r="CB112" s="991"/>
      <c r="CC112" s="991"/>
      <c r="CD112" s="991"/>
      <c r="CE112" s="991"/>
      <c r="CF112" s="985">
        <v>3</v>
      </c>
      <c r="CG112" s="986"/>
      <c r="CH112" s="986"/>
      <c r="CI112" s="986"/>
      <c r="CJ112" s="986"/>
      <c r="CK112" s="1013"/>
      <c r="CL112" s="1014"/>
      <c r="CM112" s="987" t="s">
        <v>401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395</v>
      </c>
      <c r="DH112" s="991"/>
      <c r="DI112" s="991"/>
      <c r="DJ112" s="991"/>
      <c r="DK112" s="991"/>
      <c r="DL112" s="991" t="s">
        <v>395</v>
      </c>
      <c r="DM112" s="991"/>
      <c r="DN112" s="991"/>
      <c r="DO112" s="991"/>
      <c r="DP112" s="991"/>
      <c r="DQ112" s="991" t="s">
        <v>394</v>
      </c>
      <c r="DR112" s="991"/>
      <c r="DS112" s="991"/>
      <c r="DT112" s="991"/>
      <c r="DU112" s="991"/>
      <c r="DV112" s="992" t="s">
        <v>394</v>
      </c>
      <c r="DW112" s="992"/>
      <c r="DX112" s="992"/>
      <c r="DY112" s="992"/>
      <c r="DZ112" s="993"/>
    </row>
    <row r="113" spans="1:130" s="226" customFormat="1" ht="26.25" customHeight="1">
      <c r="A113" s="1019"/>
      <c r="B113" s="1020"/>
      <c r="C113" s="988" t="s">
        <v>402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3827</v>
      </c>
      <c r="AB113" s="1003"/>
      <c r="AC113" s="1003"/>
      <c r="AD113" s="1003"/>
      <c r="AE113" s="1004"/>
      <c r="AF113" s="1005">
        <v>1248</v>
      </c>
      <c r="AG113" s="1003"/>
      <c r="AH113" s="1003"/>
      <c r="AI113" s="1003"/>
      <c r="AJ113" s="1004"/>
      <c r="AK113" s="1005">
        <v>817</v>
      </c>
      <c r="AL113" s="1003"/>
      <c r="AM113" s="1003"/>
      <c r="AN113" s="1003"/>
      <c r="AO113" s="1004"/>
      <c r="AP113" s="1006">
        <v>0</v>
      </c>
      <c r="AQ113" s="1007"/>
      <c r="AR113" s="1007"/>
      <c r="AS113" s="1007"/>
      <c r="AT113" s="1008"/>
      <c r="AU113" s="973"/>
      <c r="AV113" s="974"/>
      <c r="AW113" s="974"/>
      <c r="AX113" s="974"/>
      <c r="AY113" s="974"/>
      <c r="AZ113" s="987" t="s">
        <v>403</v>
      </c>
      <c r="BA113" s="988"/>
      <c r="BB113" s="988"/>
      <c r="BC113" s="988"/>
      <c r="BD113" s="988"/>
      <c r="BE113" s="988"/>
      <c r="BF113" s="988"/>
      <c r="BG113" s="988"/>
      <c r="BH113" s="988"/>
      <c r="BI113" s="988"/>
      <c r="BJ113" s="988"/>
      <c r="BK113" s="988"/>
      <c r="BL113" s="988"/>
      <c r="BM113" s="988"/>
      <c r="BN113" s="988"/>
      <c r="BO113" s="988"/>
      <c r="BP113" s="989"/>
      <c r="BQ113" s="990">
        <v>109894</v>
      </c>
      <c r="BR113" s="991"/>
      <c r="BS113" s="991"/>
      <c r="BT113" s="991"/>
      <c r="BU113" s="991"/>
      <c r="BV113" s="991">
        <v>131835</v>
      </c>
      <c r="BW113" s="991"/>
      <c r="BX113" s="991"/>
      <c r="BY113" s="991"/>
      <c r="BZ113" s="991"/>
      <c r="CA113" s="991">
        <v>113292</v>
      </c>
      <c r="CB113" s="991"/>
      <c r="CC113" s="991"/>
      <c r="CD113" s="991"/>
      <c r="CE113" s="991"/>
      <c r="CF113" s="985">
        <v>4.2</v>
      </c>
      <c r="CG113" s="986"/>
      <c r="CH113" s="986"/>
      <c r="CI113" s="986"/>
      <c r="CJ113" s="986"/>
      <c r="CK113" s="1013"/>
      <c r="CL113" s="1014"/>
      <c r="CM113" s="987" t="s">
        <v>404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405</v>
      </c>
      <c r="DH113" s="1024"/>
      <c r="DI113" s="1024"/>
      <c r="DJ113" s="1024"/>
      <c r="DK113" s="1025"/>
      <c r="DL113" s="1026" t="s">
        <v>394</v>
      </c>
      <c r="DM113" s="1024"/>
      <c r="DN113" s="1024"/>
      <c r="DO113" s="1024"/>
      <c r="DP113" s="1025"/>
      <c r="DQ113" s="1026" t="s">
        <v>397</v>
      </c>
      <c r="DR113" s="1024"/>
      <c r="DS113" s="1024"/>
      <c r="DT113" s="1024"/>
      <c r="DU113" s="1025"/>
      <c r="DV113" s="1027" t="s">
        <v>395</v>
      </c>
      <c r="DW113" s="1028"/>
      <c r="DX113" s="1028"/>
      <c r="DY113" s="1028"/>
      <c r="DZ113" s="1029"/>
    </row>
    <row r="114" spans="1:130" s="226" customFormat="1" ht="26.25" customHeight="1">
      <c r="A114" s="1019"/>
      <c r="B114" s="1020"/>
      <c r="C114" s="988" t="s">
        <v>406</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37596</v>
      </c>
      <c r="AB114" s="1024"/>
      <c r="AC114" s="1024"/>
      <c r="AD114" s="1024"/>
      <c r="AE114" s="1025"/>
      <c r="AF114" s="1026">
        <v>21393</v>
      </c>
      <c r="AG114" s="1024"/>
      <c r="AH114" s="1024"/>
      <c r="AI114" s="1024"/>
      <c r="AJ114" s="1025"/>
      <c r="AK114" s="1026">
        <v>18822</v>
      </c>
      <c r="AL114" s="1024"/>
      <c r="AM114" s="1024"/>
      <c r="AN114" s="1024"/>
      <c r="AO114" s="1025"/>
      <c r="AP114" s="1027">
        <v>0.7</v>
      </c>
      <c r="AQ114" s="1028"/>
      <c r="AR114" s="1028"/>
      <c r="AS114" s="1028"/>
      <c r="AT114" s="1029"/>
      <c r="AU114" s="973"/>
      <c r="AV114" s="974"/>
      <c r="AW114" s="974"/>
      <c r="AX114" s="974"/>
      <c r="AY114" s="974"/>
      <c r="AZ114" s="987" t="s">
        <v>407</v>
      </c>
      <c r="BA114" s="988"/>
      <c r="BB114" s="988"/>
      <c r="BC114" s="988"/>
      <c r="BD114" s="988"/>
      <c r="BE114" s="988"/>
      <c r="BF114" s="988"/>
      <c r="BG114" s="988"/>
      <c r="BH114" s="988"/>
      <c r="BI114" s="988"/>
      <c r="BJ114" s="988"/>
      <c r="BK114" s="988"/>
      <c r="BL114" s="988"/>
      <c r="BM114" s="988"/>
      <c r="BN114" s="988"/>
      <c r="BO114" s="988"/>
      <c r="BP114" s="989"/>
      <c r="BQ114" s="990">
        <v>1014297</v>
      </c>
      <c r="BR114" s="991"/>
      <c r="BS114" s="991"/>
      <c r="BT114" s="991"/>
      <c r="BU114" s="991"/>
      <c r="BV114" s="991">
        <v>964586</v>
      </c>
      <c r="BW114" s="991"/>
      <c r="BX114" s="991"/>
      <c r="BY114" s="991"/>
      <c r="BZ114" s="991"/>
      <c r="CA114" s="991">
        <v>971789</v>
      </c>
      <c r="CB114" s="991"/>
      <c r="CC114" s="991"/>
      <c r="CD114" s="991"/>
      <c r="CE114" s="991"/>
      <c r="CF114" s="985">
        <v>36.4</v>
      </c>
      <c r="CG114" s="986"/>
      <c r="CH114" s="986"/>
      <c r="CI114" s="986"/>
      <c r="CJ114" s="986"/>
      <c r="CK114" s="1013"/>
      <c r="CL114" s="1014"/>
      <c r="CM114" s="987" t="s">
        <v>408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405</v>
      </c>
      <c r="DH114" s="1024"/>
      <c r="DI114" s="1024"/>
      <c r="DJ114" s="1024"/>
      <c r="DK114" s="1025"/>
      <c r="DL114" s="1026" t="s">
        <v>397</v>
      </c>
      <c r="DM114" s="1024"/>
      <c r="DN114" s="1024"/>
      <c r="DO114" s="1024"/>
      <c r="DP114" s="1025"/>
      <c r="DQ114" s="1026" t="s">
        <v>395</v>
      </c>
      <c r="DR114" s="1024"/>
      <c r="DS114" s="1024"/>
      <c r="DT114" s="1024"/>
      <c r="DU114" s="1025"/>
      <c r="DV114" s="1027" t="s">
        <v>405</v>
      </c>
      <c r="DW114" s="1028"/>
      <c r="DX114" s="1028"/>
      <c r="DY114" s="1028"/>
      <c r="DZ114" s="1029"/>
    </row>
    <row r="115" spans="1:130" s="226" customFormat="1" ht="26.25" customHeight="1">
      <c r="A115" s="1019"/>
      <c r="B115" s="1020"/>
      <c r="C115" s="988" t="s">
        <v>409</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395</v>
      </c>
      <c r="AB115" s="1003"/>
      <c r="AC115" s="1003"/>
      <c r="AD115" s="1003"/>
      <c r="AE115" s="1004"/>
      <c r="AF115" s="1005" t="s">
        <v>177</v>
      </c>
      <c r="AG115" s="1003"/>
      <c r="AH115" s="1003"/>
      <c r="AI115" s="1003"/>
      <c r="AJ115" s="1004"/>
      <c r="AK115" s="1005" t="s">
        <v>395</v>
      </c>
      <c r="AL115" s="1003"/>
      <c r="AM115" s="1003"/>
      <c r="AN115" s="1003"/>
      <c r="AO115" s="1004"/>
      <c r="AP115" s="1006" t="s">
        <v>395</v>
      </c>
      <c r="AQ115" s="1007"/>
      <c r="AR115" s="1007"/>
      <c r="AS115" s="1007"/>
      <c r="AT115" s="1008"/>
      <c r="AU115" s="973"/>
      <c r="AV115" s="974"/>
      <c r="AW115" s="974"/>
      <c r="AX115" s="974"/>
      <c r="AY115" s="974"/>
      <c r="AZ115" s="987" t="s">
        <v>410</v>
      </c>
      <c r="BA115" s="988"/>
      <c r="BB115" s="988"/>
      <c r="BC115" s="988"/>
      <c r="BD115" s="988"/>
      <c r="BE115" s="988"/>
      <c r="BF115" s="988"/>
      <c r="BG115" s="988"/>
      <c r="BH115" s="988"/>
      <c r="BI115" s="988"/>
      <c r="BJ115" s="988"/>
      <c r="BK115" s="988"/>
      <c r="BL115" s="988"/>
      <c r="BM115" s="988"/>
      <c r="BN115" s="988"/>
      <c r="BO115" s="988"/>
      <c r="BP115" s="989"/>
      <c r="BQ115" s="990" t="s">
        <v>177</v>
      </c>
      <c r="BR115" s="991"/>
      <c r="BS115" s="991"/>
      <c r="BT115" s="991"/>
      <c r="BU115" s="991"/>
      <c r="BV115" s="991" t="s">
        <v>405</v>
      </c>
      <c r="BW115" s="991"/>
      <c r="BX115" s="991"/>
      <c r="BY115" s="991"/>
      <c r="BZ115" s="991"/>
      <c r="CA115" s="991" t="s">
        <v>177</v>
      </c>
      <c r="CB115" s="991"/>
      <c r="CC115" s="991"/>
      <c r="CD115" s="991"/>
      <c r="CE115" s="991"/>
      <c r="CF115" s="985" t="s">
        <v>394</v>
      </c>
      <c r="CG115" s="986"/>
      <c r="CH115" s="986"/>
      <c r="CI115" s="986"/>
      <c r="CJ115" s="986"/>
      <c r="CK115" s="1013"/>
      <c r="CL115" s="1014"/>
      <c r="CM115" s="987" t="s">
        <v>411</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405</v>
      </c>
      <c r="DH115" s="1024"/>
      <c r="DI115" s="1024"/>
      <c r="DJ115" s="1024"/>
      <c r="DK115" s="1025"/>
      <c r="DL115" s="1026" t="s">
        <v>405</v>
      </c>
      <c r="DM115" s="1024"/>
      <c r="DN115" s="1024"/>
      <c r="DO115" s="1024"/>
      <c r="DP115" s="1025"/>
      <c r="DQ115" s="1026" t="s">
        <v>177</v>
      </c>
      <c r="DR115" s="1024"/>
      <c r="DS115" s="1024"/>
      <c r="DT115" s="1024"/>
      <c r="DU115" s="1025"/>
      <c r="DV115" s="1027" t="s">
        <v>405</v>
      </c>
      <c r="DW115" s="1028"/>
      <c r="DX115" s="1028"/>
      <c r="DY115" s="1028"/>
      <c r="DZ115" s="1029"/>
    </row>
    <row r="116" spans="1:130" s="226" customFormat="1" ht="26.25" customHeight="1">
      <c r="A116" s="1021"/>
      <c r="B116" s="1022"/>
      <c r="C116" s="1030" t="s">
        <v>412</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v>1915</v>
      </c>
      <c r="AB116" s="1024"/>
      <c r="AC116" s="1024"/>
      <c r="AD116" s="1024"/>
      <c r="AE116" s="1025"/>
      <c r="AF116" s="1026">
        <v>2340</v>
      </c>
      <c r="AG116" s="1024"/>
      <c r="AH116" s="1024"/>
      <c r="AI116" s="1024"/>
      <c r="AJ116" s="1025"/>
      <c r="AK116" s="1026">
        <v>2697</v>
      </c>
      <c r="AL116" s="1024"/>
      <c r="AM116" s="1024"/>
      <c r="AN116" s="1024"/>
      <c r="AO116" s="1025"/>
      <c r="AP116" s="1027">
        <v>0.1</v>
      </c>
      <c r="AQ116" s="1028"/>
      <c r="AR116" s="1028"/>
      <c r="AS116" s="1028"/>
      <c r="AT116" s="1029"/>
      <c r="AU116" s="973"/>
      <c r="AV116" s="974"/>
      <c r="AW116" s="974"/>
      <c r="AX116" s="974"/>
      <c r="AY116" s="974"/>
      <c r="AZ116" s="1032" t="s">
        <v>413</v>
      </c>
      <c r="BA116" s="1033"/>
      <c r="BB116" s="1033"/>
      <c r="BC116" s="1033"/>
      <c r="BD116" s="1033"/>
      <c r="BE116" s="1033"/>
      <c r="BF116" s="1033"/>
      <c r="BG116" s="1033"/>
      <c r="BH116" s="1033"/>
      <c r="BI116" s="1033"/>
      <c r="BJ116" s="1033"/>
      <c r="BK116" s="1033"/>
      <c r="BL116" s="1033"/>
      <c r="BM116" s="1033"/>
      <c r="BN116" s="1033"/>
      <c r="BO116" s="1033"/>
      <c r="BP116" s="1034"/>
      <c r="BQ116" s="990" t="s">
        <v>395</v>
      </c>
      <c r="BR116" s="991"/>
      <c r="BS116" s="991"/>
      <c r="BT116" s="991"/>
      <c r="BU116" s="991"/>
      <c r="BV116" s="991" t="s">
        <v>394</v>
      </c>
      <c r="BW116" s="991"/>
      <c r="BX116" s="991"/>
      <c r="BY116" s="991"/>
      <c r="BZ116" s="991"/>
      <c r="CA116" s="991" t="s">
        <v>394</v>
      </c>
      <c r="CB116" s="991"/>
      <c r="CC116" s="991"/>
      <c r="CD116" s="991"/>
      <c r="CE116" s="991"/>
      <c r="CF116" s="985" t="s">
        <v>394</v>
      </c>
      <c r="CG116" s="986"/>
      <c r="CH116" s="986"/>
      <c r="CI116" s="986"/>
      <c r="CJ116" s="986"/>
      <c r="CK116" s="1013"/>
      <c r="CL116" s="1014"/>
      <c r="CM116" s="987" t="s">
        <v>414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394</v>
      </c>
      <c r="DH116" s="1024"/>
      <c r="DI116" s="1024"/>
      <c r="DJ116" s="1024"/>
      <c r="DK116" s="1025"/>
      <c r="DL116" s="1026" t="s">
        <v>394</v>
      </c>
      <c r="DM116" s="1024"/>
      <c r="DN116" s="1024"/>
      <c r="DO116" s="1024"/>
      <c r="DP116" s="1025"/>
      <c r="DQ116" s="1026" t="s">
        <v>397</v>
      </c>
      <c r="DR116" s="1024"/>
      <c r="DS116" s="1024"/>
      <c r="DT116" s="1024"/>
      <c r="DU116" s="1025"/>
      <c r="DV116" s="1027" t="s">
        <v>177</v>
      </c>
      <c r="DW116" s="1028"/>
      <c r="DX116" s="1028"/>
      <c r="DY116" s="1028"/>
      <c r="DZ116" s="1029"/>
    </row>
    <row r="117" spans="1:130" s="226" customFormat="1" ht="26.25" customHeight="1">
      <c r="A117" s="977" t="s">
        <v>191</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415</v>
      </c>
      <c r="Z117" s="959"/>
      <c r="AA117" s="1043">
        <v>464759</v>
      </c>
      <c r="AB117" s="1044"/>
      <c r="AC117" s="1044"/>
      <c r="AD117" s="1044"/>
      <c r="AE117" s="1045"/>
      <c r="AF117" s="1046">
        <v>478139</v>
      </c>
      <c r="AG117" s="1044"/>
      <c r="AH117" s="1044"/>
      <c r="AI117" s="1044"/>
      <c r="AJ117" s="1045"/>
      <c r="AK117" s="1046">
        <v>490642</v>
      </c>
      <c r="AL117" s="1044"/>
      <c r="AM117" s="1044"/>
      <c r="AN117" s="1044"/>
      <c r="AO117" s="1045"/>
      <c r="AP117" s="1047"/>
      <c r="AQ117" s="1048"/>
      <c r="AR117" s="1048"/>
      <c r="AS117" s="1048"/>
      <c r="AT117" s="1049"/>
      <c r="AU117" s="973"/>
      <c r="AV117" s="974"/>
      <c r="AW117" s="974"/>
      <c r="AX117" s="974"/>
      <c r="AY117" s="974"/>
      <c r="AZ117" s="1039" t="s">
        <v>416</v>
      </c>
      <c r="BA117" s="1040"/>
      <c r="BB117" s="1040"/>
      <c r="BC117" s="1040"/>
      <c r="BD117" s="1040"/>
      <c r="BE117" s="1040"/>
      <c r="BF117" s="1040"/>
      <c r="BG117" s="1040"/>
      <c r="BH117" s="1040"/>
      <c r="BI117" s="1040"/>
      <c r="BJ117" s="1040"/>
      <c r="BK117" s="1040"/>
      <c r="BL117" s="1040"/>
      <c r="BM117" s="1040"/>
      <c r="BN117" s="1040"/>
      <c r="BO117" s="1040"/>
      <c r="BP117" s="1041"/>
      <c r="BQ117" s="990" t="s">
        <v>177</v>
      </c>
      <c r="BR117" s="991"/>
      <c r="BS117" s="991"/>
      <c r="BT117" s="991"/>
      <c r="BU117" s="991"/>
      <c r="BV117" s="991" t="s">
        <v>394</v>
      </c>
      <c r="BW117" s="991"/>
      <c r="BX117" s="991"/>
      <c r="BY117" s="991"/>
      <c r="BZ117" s="991"/>
      <c r="CA117" s="991" t="s">
        <v>394</v>
      </c>
      <c r="CB117" s="991"/>
      <c r="CC117" s="991"/>
      <c r="CD117" s="991"/>
      <c r="CE117" s="991"/>
      <c r="CF117" s="985" t="s">
        <v>394</v>
      </c>
      <c r="CG117" s="986"/>
      <c r="CH117" s="986"/>
      <c r="CI117" s="986"/>
      <c r="CJ117" s="986"/>
      <c r="CK117" s="1013"/>
      <c r="CL117" s="1014"/>
      <c r="CM117" s="987" t="s">
        <v>417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394</v>
      </c>
      <c r="DH117" s="1024"/>
      <c r="DI117" s="1024"/>
      <c r="DJ117" s="1024"/>
      <c r="DK117" s="1025"/>
      <c r="DL117" s="1026" t="s">
        <v>177</v>
      </c>
      <c r="DM117" s="1024"/>
      <c r="DN117" s="1024"/>
      <c r="DO117" s="1024"/>
      <c r="DP117" s="1025"/>
      <c r="DQ117" s="1026" t="s">
        <v>177</v>
      </c>
      <c r="DR117" s="1024"/>
      <c r="DS117" s="1024"/>
      <c r="DT117" s="1024"/>
      <c r="DU117" s="1025"/>
      <c r="DV117" s="1027" t="s">
        <v>177</v>
      </c>
      <c r="DW117" s="1028"/>
      <c r="DX117" s="1028"/>
      <c r="DY117" s="1028"/>
      <c r="DZ117" s="1029"/>
    </row>
    <row r="118" spans="1:130" s="226" customFormat="1" ht="26.25" customHeight="1">
      <c r="A118" s="977" t="s">
        <v>387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384</v>
      </c>
      <c r="AB118" s="958"/>
      <c r="AC118" s="958"/>
      <c r="AD118" s="958"/>
      <c r="AE118" s="959"/>
      <c r="AF118" s="957" t="s">
        <v>385</v>
      </c>
      <c r="AG118" s="958"/>
      <c r="AH118" s="958"/>
      <c r="AI118" s="958"/>
      <c r="AJ118" s="959"/>
      <c r="AK118" s="957" t="s">
        <v>283</v>
      </c>
      <c r="AL118" s="958"/>
      <c r="AM118" s="958"/>
      <c r="AN118" s="958"/>
      <c r="AO118" s="959"/>
      <c r="AP118" s="1035" t="s">
        <v>386</v>
      </c>
      <c r="AQ118" s="1036"/>
      <c r="AR118" s="1036"/>
      <c r="AS118" s="1036"/>
      <c r="AT118" s="1037"/>
      <c r="AU118" s="973"/>
      <c r="AV118" s="974"/>
      <c r="AW118" s="974"/>
      <c r="AX118" s="974"/>
      <c r="AY118" s="974"/>
      <c r="AZ118" s="1038" t="s">
        <v>418</v>
      </c>
      <c r="BA118" s="1030"/>
      <c r="BB118" s="1030"/>
      <c r="BC118" s="1030"/>
      <c r="BD118" s="1030"/>
      <c r="BE118" s="1030"/>
      <c r="BF118" s="1030"/>
      <c r="BG118" s="1030"/>
      <c r="BH118" s="1030"/>
      <c r="BI118" s="1030"/>
      <c r="BJ118" s="1030"/>
      <c r="BK118" s="1030"/>
      <c r="BL118" s="1030"/>
      <c r="BM118" s="1030"/>
      <c r="BN118" s="1030"/>
      <c r="BO118" s="1030"/>
      <c r="BP118" s="1031"/>
      <c r="BQ118" s="1064" t="s">
        <v>177</v>
      </c>
      <c r="BR118" s="1065"/>
      <c r="BS118" s="1065"/>
      <c r="BT118" s="1065"/>
      <c r="BU118" s="1065"/>
      <c r="BV118" s="1065" t="s">
        <v>177</v>
      </c>
      <c r="BW118" s="1065"/>
      <c r="BX118" s="1065"/>
      <c r="BY118" s="1065"/>
      <c r="BZ118" s="1065"/>
      <c r="CA118" s="1065" t="s">
        <v>177</v>
      </c>
      <c r="CB118" s="1065"/>
      <c r="CC118" s="1065"/>
      <c r="CD118" s="1065"/>
      <c r="CE118" s="1065"/>
      <c r="CF118" s="985" t="s">
        <v>394</v>
      </c>
      <c r="CG118" s="986"/>
      <c r="CH118" s="986"/>
      <c r="CI118" s="986"/>
      <c r="CJ118" s="986"/>
      <c r="CK118" s="1013"/>
      <c r="CL118" s="1014"/>
      <c r="CM118" s="987" t="s">
        <v>419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177</v>
      </c>
      <c r="DH118" s="1024"/>
      <c r="DI118" s="1024"/>
      <c r="DJ118" s="1024"/>
      <c r="DK118" s="1025"/>
      <c r="DL118" s="1026" t="s">
        <v>177</v>
      </c>
      <c r="DM118" s="1024"/>
      <c r="DN118" s="1024"/>
      <c r="DO118" s="1024"/>
      <c r="DP118" s="1025"/>
      <c r="DQ118" s="1026" t="s">
        <v>177</v>
      </c>
      <c r="DR118" s="1024"/>
      <c r="DS118" s="1024"/>
      <c r="DT118" s="1024"/>
      <c r="DU118" s="1025"/>
      <c r="DV118" s="1027" t="s">
        <v>177</v>
      </c>
      <c r="DW118" s="1028"/>
      <c r="DX118" s="1028"/>
      <c r="DY118" s="1028"/>
      <c r="DZ118" s="1029"/>
    </row>
    <row r="119" spans="1:130" s="226" customFormat="1" ht="26.25" customHeight="1">
      <c r="A119" s="1121" t="s">
        <v>390</v>
      </c>
      <c r="B119" s="1012"/>
      <c r="C119" s="994" t="s">
        <v>391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177</v>
      </c>
      <c r="AB119" s="965"/>
      <c r="AC119" s="965"/>
      <c r="AD119" s="965"/>
      <c r="AE119" s="966"/>
      <c r="AF119" s="967" t="s">
        <v>177</v>
      </c>
      <c r="AG119" s="965"/>
      <c r="AH119" s="965"/>
      <c r="AI119" s="965"/>
      <c r="AJ119" s="966"/>
      <c r="AK119" s="967" t="s">
        <v>177</v>
      </c>
      <c r="AL119" s="965"/>
      <c r="AM119" s="965"/>
      <c r="AN119" s="965"/>
      <c r="AO119" s="966"/>
      <c r="AP119" s="968" t="s">
        <v>177</v>
      </c>
      <c r="AQ119" s="969"/>
      <c r="AR119" s="969"/>
      <c r="AS119" s="969"/>
      <c r="AT119" s="970"/>
      <c r="AU119" s="975"/>
      <c r="AV119" s="976"/>
      <c r="AW119" s="976"/>
      <c r="AX119" s="976"/>
      <c r="AY119" s="976"/>
      <c r="AZ119" s="247" t="s">
        <v>191</v>
      </c>
      <c r="BA119" s="247"/>
      <c r="BB119" s="247"/>
      <c r="BC119" s="247"/>
      <c r="BD119" s="247"/>
      <c r="BE119" s="247"/>
      <c r="BF119" s="247"/>
      <c r="BG119" s="247"/>
      <c r="BH119" s="247"/>
      <c r="BI119" s="247"/>
      <c r="BJ119" s="247"/>
      <c r="BK119" s="247"/>
      <c r="BL119" s="247"/>
      <c r="BM119" s="247"/>
      <c r="BN119" s="247"/>
      <c r="BO119" s="1042" t="s">
        <v>420</v>
      </c>
      <c r="BP119" s="1070"/>
      <c r="BQ119" s="1064">
        <v>6029278</v>
      </c>
      <c r="BR119" s="1065"/>
      <c r="BS119" s="1065"/>
      <c r="BT119" s="1065"/>
      <c r="BU119" s="1065"/>
      <c r="BV119" s="1065">
        <v>6284325</v>
      </c>
      <c r="BW119" s="1065"/>
      <c r="BX119" s="1065"/>
      <c r="BY119" s="1065"/>
      <c r="BZ119" s="1065"/>
      <c r="CA119" s="1065">
        <v>7383598</v>
      </c>
      <c r="CB119" s="1065"/>
      <c r="CC119" s="1065"/>
      <c r="CD119" s="1065"/>
      <c r="CE119" s="1065"/>
      <c r="CF119" s="1066"/>
      <c r="CG119" s="1067"/>
      <c r="CH119" s="1067"/>
      <c r="CI119" s="1067"/>
      <c r="CJ119" s="1068"/>
      <c r="CK119" s="1015"/>
      <c r="CL119" s="1016"/>
      <c r="CM119" s="1038" t="s">
        <v>421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177</v>
      </c>
      <c r="DH119" s="1051"/>
      <c r="DI119" s="1051"/>
      <c r="DJ119" s="1051"/>
      <c r="DK119" s="1052"/>
      <c r="DL119" s="1050" t="s">
        <v>177</v>
      </c>
      <c r="DM119" s="1051"/>
      <c r="DN119" s="1051"/>
      <c r="DO119" s="1051"/>
      <c r="DP119" s="1052"/>
      <c r="DQ119" s="1050" t="s">
        <v>177</v>
      </c>
      <c r="DR119" s="1051"/>
      <c r="DS119" s="1051"/>
      <c r="DT119" s="1051"/>
      <c r="DU119" s="1052"/>
      <c r="DV119" s="1053" t="s">
        <v>177</v>
      </c>
      <c r="DW119" s="1054"/>
      <c r="DX119" s="1054"/>
      <c r="DY119" s="1054"/>
      <c r="DZ119" s="1055"/>
    </row>
    <row r="120" spans="1:130" s="226" customFormat="1" ht="26.25" customHeight="1">
      <c r="A120" s="1122"/>
      <c r="B120" s="1014"/>
      <c r="C120" s="987" t="s">
        <v>396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422</v>
      </c>
      <c r="AB120" s="1024"/>
      <c r="AC120" s="1024"/>
      <c r="AD120" s="1024"/>
      <c r="AE120" s="1025"/>
      <c r="AF120" s="1026" t="s">
        <v>422</v>
      </c>
      <c r="AG120" s="1024"/>
      <c r="AH120" s="1024"/>
      <c r="AI120" s="1024"/>
      <c r="AJ120" s="1025"/>
      <c r="AK120" s="1026" t="s">
        <v>422</v>
      </c>
      <c r="AL120" s="1024"/>
      <c r="AM120" s="1024"/>
      <c r="AN120" s="1024"/>
      <c r="AO120" s="1025"/>
      <c r="AP120" s="1027" t="s">
        <v>177</v>
      </c>
      <c r="AQ120" s="1028"/>
      <c r="AR120" s="1028"/>
      <c r="AS120" s="1028"/>
      <c r="AT120" s="1029"/>
      <c r="AU120" s="1056" t="s">
        <v>423</v>
      </c>
      <c r="AV120" s="1057"/>
      <c r="AW120" s="1057"/>
      <c r="AX120" s="1057"/>
      <c r="AY120" s="1058"/>
      <c r="AZ120" s="994" t="s">
        <v>424</v>
      </c>
      <c r="BA120" s="962"/>
      <c r="BB120" s="962"/>
      <c r="BC120" s="962"/>
      <c r="BD120" s="962"/>
      <c r="BE120" s="962"/>
      <c r="BF120" s="962"/>
      <c r="BG120" s="962"/>
      <c r="BH120" s="962"/>
      <c r="BI120" s="962"/>
      <c r="BJ120" s="962"/>
      <c r="BK120" s="962"/>
      <c r="BL120" s="962"/>
      <c r="BM120" s="962"/>
      <c r="BN120" s="962"/>
      <c r="BO120" s="962"/>
      <c r="BP120" s="963"/>
      <c r="BQ120" s="995">
        <v>5522664</v>
      </c>
      <c r="BR120" s="996"/>
      <c r="BS120" s="996"/>
      <c r="BT120" s="996"/>
      <c r="BU120" s="996"/>
      <c r="BV120" s="996">
        <v>5732460</v>
      </c>
      <c r="BW120" s="996"/>
      <c r="BX120" s="996"/>
      <c r="BY120" s="996"/>
      <c r="BZ120" s="996"/>
      <c r="CA120" s="996">
        <v>5691289</v>
      </c>
      <c r="CB120" s="996"/>
      <c r="CC120" s="996"/>
      <c r="CD120" s="996"/>
      <c r="CE120" s="996"/>
      <c r="CF120" s="1009">
        <v>213.2</v>
      </c>
      <c r="CG120" s="1010"/>
      <c r="CH120" s="1010"/>
      <c r="CI120" s="1010"/>
      <c r="CJ120" s="1010"/>
      <c r="CK120" s="1071" t="s">
        <v>425</v>
      </c>
      <c r="CL120" s="1072"/>
      <c r="CM120" s="1072"/>
      <c r="CN120" s="1072"/>
      <c r="CO120" s="1073"/>
      <c r="CP120" s="1079" t="s">
        <v>367</v>
      </c>
      <c r="CQ120" s="1080"/>
      <c r="CR120" s="1080"/>
      <c r="CS120" s="1080"/>
      <c r="CT120" s="1080"/>
      <c r="CU120" s="1080"/>
      <c r="CV120" s="1080"/>
      <c r="CW120" s="1080"/>
      <c r="CX120" s="1080"/>
      <c r="CY120" s="1080"/>
      <c r="CZ120" s="1080"/>
      <c r="DA120" s="1080"/>
      <c r="DB120" s="1080"/>
      <c r="DC120" s="1080"/>
      <c r="DD120" s="1080"/>
      <c r="DE120" s="1080"/>
      <c r="DF120" s="1081"/>
      <c r="DG120" s="995">
        <v>7546</v>
      </c>
      <c r="DH120" s="996"/>
      <c r="DI120" s="996"/>
      <c r="DJ120" s="996"/>
      <c r="DK120" s="996"/>
      <c r="DL120" s="996">
        <v>81774</v>
      </c>
      <c r="DM120" s="996"/>
      <c r="DN120" s="996"/>
      <c r="DO120" s="996"/>
      <c r="DP120" s="996"/>
      <c r="DQ120" s="996">
        <v>78921</v>
      </c>
      <c r="DR120" s="996"/>
      <c r="DS120" s="996"/>
      <c r="DT120" s="996"/>
      <c r="DU120" s="996"/>
      <c r="DV120" s="997">
        <v>3</v>
      </c>
      <c r="DW120" s="997"/>
      <c r="DX120" s="997"/>
      <c r="DY120" s="997"/>
      <c r="DZ120" s="998"/>
    </row>
    <row r="121" spans="1:130" s="226" customFormat="1" ht="26.25" customHeight="1">
      <c r="A121" s="1122"/>
      <c r="B121" s="1014"/>
      <c r="C121" s="1039" t="s">
        <v>426</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177</v>
      </c>
      <c r="AB121" s="1024"/>
      <c r="AC121" s="1024"/>
      <c r="AD121" s="1024"/>
      <c r="AE121" s="1025"/>
      <c r="AF121" s="1026" t="s">
        <v>177</v>
      </c>
      <c r="AG121" s="1024"/>
      <c r="AH121" s="1024"/>
      <c r="AI121" s="1024"/>
      <c r="AJ121" s="1025"/>
      <c r="AK121" s="1026" t="s">
        <v>177</v>
      </c>
      <c r="AL121" s="1024"/>
      <c r="AM121" s="1024"/>
      <c r="AN121" s="1024"/>
      <c r="AO121" s="1025"/>
      <c r="AP121" s="1027" t="s">
        <v>427</v>
      </c>
      <c r="AQ121" s="1028"/>
      <c r="AR121" s="1028"/>
      <c r="AS121" s="1028"/>
      <c r="AT121" s="1029"/>
      <c r="AU121" s="1059"/>
      <c r="AV121" s="1060"/>
      <c r="AW121" s="1060"/>
      <c r="AX121" s="1060"/>
      <c r="AY121" s="1061"/>
      <c r="AZ121" s="987" t="s">
        <v>428</v>
      </c>
      <c r="BA121" s="988"/>
      <c r="BB121" s="988"/>
      <c r="BC121" s="988"/>
      <c r="BD121" s="988"/>
      <c r="BE121" s="988"/>
      <c r="BF121" s="988"/>
      <c r="BG121" s="988"/>
      <c r="BH121" s="988"/>
      <c r="BI121" s="988"/>
      <c r="BJ121" s="988"/>
      <c r="BK121" s="988"/>
      <c r="BL121" s="988"/>
      <c r="BM121" s="988"/>
      <c r="BN121" s="988"/>
      <c r="BO121" s="988"/>
      <c r="BP121" s="989"/>
      <c r="BQ121" s="990">
        <v>355627</v>
      </c>
      <c r="BR121" s="991"/>
      <c r="BS121" s="991"/>
      <c r="BT121" s="991"/>
      <c r="BU121" s="991"/>
      <c r="BV121" s="991">
        <v>508050</v>
      </c>
      <c r="BW121" s="991"/>
      <c r="BX121" s="991"/>
      <c r="BY121" s="991"/>
      <c r="BZ121" s="991"/>
      <c r="CA121" s="991">
        <v>753128</v>
      </c>
      <c r="CB121" s="991"/>
      <c r="CC121" s="991"/>
      <c r="CD121" s="991"/>
      <c r="CE121" s="991"/>
      <c r="CF121" s="985">
        <v>28.2</v>
      </c>
      <c r="CG121" s="986"/>
      <c r="CH121" s="986"/>
      <c r="CI121" s="986"/>
      <c r="CJ121" s="986"/>
      <c r="CK121" s="1074"/>
      <c r="CL121" s="1075"/>
      <c r="CM121" s="1075"/>
      <c r="CN121" s="1075"/>
      <c r="CO121" s="1076"/>
      <c r="CP121" s="1084"/>
      <c r="CQ121" s="1085"/>
      <c r="CR121" s="1085"/>
      <c r="CS121" s="1085"/>
      <c r="CT121" s="1085"/>
      <c r="CU121" s="1085"/>
      <c r="CV121" s="1085"/>
      <c r="CW121" s="1085"/>
      <c r="CX121" s="1085"/>
      <c r="CY121" s="1085"/>
      <c r="CZ121" s="1085"/>
      <c r="DA121" s="1085"/>
      <c r="DB121" s="1085"/>
      <c r="DC121" s="1085"/>
      <c r="DD121" s="1085"/>
      <c r="DE121" s="1085"/>
      <c r="DF121" s="1086"/>
      <c r="DG121" s="990"/>
      <c r="DH121" s="991"/>
      <c r="DI121" s="991"/>
      <c r="DJ121" s="991"/>
      <c r="DK121" s="991"/>
      <c r="DL121" s="991"/>
      <c r="DM121" s="991"/>
      <c r="DN121" s="991"/>
      <c r="DO121" s="991"/>
      <c r="DP121" s="991"/>
      <c r="DQ121" s="991"/>
      <c r="DR121" s="991"/>
      <c r="DS121" s="991"/>
      <c r="DT121" s="991"/>
      <c r="DU121" s="991"/>
      <c r="DV121" s="992"/>
      <c r="DW121" s="992"/>
      <c r="DX121" s="992"/>
      <c r="DY121" s="992"/>
      <c r="DZ121" s="993"/>
    </row>
    <row r="122" spans="1:130" s="226" customFormat="1" ht="26.25" customHeight="1">
      <c r="A122" s="1122"/>
      <c r="B122" s="1014"/>
      <c r="C122" s="987" t="s">
        <v>408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422</v>
      </c>
      <c r="AB122" s="1024"/>
      <c r="AC122" s="1024"/>
      <c r="AD122" s="1024"/>
      <c r="AE122" s="1025"/>
      <c r="AF122" s="1026" t="s">
        <v>177</v>
      </c>
      <c r="AG122" s="1024"/>
      <c r="AH122" s="1024"/>
      <c r="AI122" s="1024"/>
      <c r="AJ122" s="1025"/>
      <c r="AK122" s="1026" t="s">
        <v>177</v>
      </c>
      <c r="AL122" s="1024"/>
      <c r="AM122" s="1024"/>
      <c r="AN122" s="1024"/>
      <c r="AO122" s="1025"/>
      <c r="AP122" s="1027" t="s">
        <v>177</v>
      </c>
      <c r="AQ122" s="1028"/>
      <c r="AR122" s="1028"/>
      <c r="AS122" s="1028"/>
      <c r="AT122" s="1029"/>
      <c r="AU122" s="1059"/>
      <c r="AV122" s="1060"/>
      <c r="AW122" s="1060"/>
      <c r="AX122" s="1060"/>
      <c r="AY122" s="1061"/>
      <c r="AZ122" s="1038" t="s">
        <v>429</v>
      </c>
      <c r="BA122" s="1030"/>
      <c r="BB122" s="1030"/>
      <c r="BC122" s="1030"/>
      <c r="BD122" s="1030"/>
      <c r="BE122" s="1030"/>
      <c r="BF122" s="1030"/>
      <c r="BG122" s="1030"/>
      <c r="BH122" s="1030"/>
      <c r="BI122" s="1030"/>
      <c r="BJ122" s="1030"/>
      <c r="BK122" s="1030"/>
      <c r="BL122" s="1030"/>
      <c r="BM122" s="1030"/>
      <c r="BN122" s="1030"/>
      <c r="BO122" s="1030"/>
      <c r="BP122" s="1031"/>
      <c r="BQ122" s="1064">
        <v>3233662</v>
      </c>
      <c r="BR122" s="1065"/>
      <c r="BS122" s="1065"/>
      <c r="BT122" s="1065"/>
      <c r="BU122" s="1065"/>
      <c r="BV122" s="1065">
        <v>3023076</v>
      </c>
      <c r="BW122" s="1065"/>
      <c r="BX122" s="1065"/>
      <c r="BY122" s="1065"/>
      <c r="BZ122" s="1065"/>
      <c r="CA122" s="1065">
        <v>3842578</v>
      </c>
      <c r="CB122" s="1065"/>
      <c r="CC122" s="1065"/>
      <c r="CD122" s="1065"/>
      <c r="CE122" s="1065"/>
      <c r="CF122" s="1082">
        <v>144</v>
      </c>
      <c r="CG122" s="1083"/>
      <c r="CH122" s="1083"/>
      <c r="CI122" s="1083"/>
      <c r="CJ122" s="1083"/>
      <c r="CK122" s="1074"/>
      <c r="CL122" s="1075"/>
      <c r="CM122" s="1075"/>
      <c r="CN122" s="1075"/>
      <c r="CO122" s="1076"/>
      <c r="CP122" s="1084"/>
      <c r="CQ122" s="1085"/>
      <c r="CR122" s="1085"/>
      <c r="CS122" s="1085"/>
      <c r="CT122" s="1085"/>
      <c r="CU122" s="1085"/>
      <c r="CV122" s="1085"/>
      <c r="CW122" s="1085"/>
      <c r="CX122" s="1085"/>
      <c r="CY122" s="1085"/>
      <c r="CZ122" s="1085"/>
      <c r="DA122" s="1085"/>
      <c r="DB122" s="1085"/>
      <c r="DC122" s="1085"/>
      <c r="DD122" s="1085"/>
      <c r="DE122" s="1085"/>
      <c r="DF122" s="1086"/>
      <c r="DG122" s="990"/>
      <c r="DH122" s="991"/>
      <c r="DI122" s="991"/>
      <c r="DJ122" s="991"/>
      <c r="DK122" s="991"/>
      <c r="DL122" s="991"/>
      <c r="DM122" s="991"/>
      <c r="DN122" s="991"/>
      <c r="DO122" s="991"/>
      <c r="DP122" s="991"/>
      <c r="DQ122" s="991"/>
      <c r="DR122" s="991"/>
      <c r="DS122" s="991"/>
      <c r="DT122" s="991"/>
      <c r="DU122" s="991"/>
      <c r="DV122" s="992"/>
      <c r="DW122" s="992"/>
      <c r="DX122" s="992"/>
      <c r="DY122" s="992"/>
      <c r="DZ122" s="993"/>
    </row>
    <row r="123" spans="1:130" s="226" customFormat="1" ht="26.25" customHeight="1">
      <c r="A123" s="1122"/>
      <c r="B123" s="1014"/>
      <c r="C123" s="987" t="s">
        <v>414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427</v>
      </c>
      <c r="AB123" s="1024"/>
      <c r="AC123" s="1024"/>
      <c r="AD123" s="1024"/>
      <c r="AE123" s="1025"/>
      <c r="AF123" s="1026" t="s">
        <v>177</v>
      </c>
      <c r="AG123" s="1024"/>
      <c r="AH123" s="1024"/>
      <c r="AI123" s="1024"/>
      <c r="AJ123" s="1025"/>
      <c r="AK123" s="1026" t="s">
        <v>177</v>
      </c>
      <c r="AL123" s="1024"/>
      <c r="AM123" s="1024"/>
      <c r="AN123" s="1024"/>
      <c r="AO123" s="1025"/>
      <c r="AP123" s="1027" t="s">
        <v>422</v>
      </c>
      <c r="AQ123" s="1028"/>
      <c r="AR123" s="1028"/>
      <c r="AS123" s="1028"/>
      <c r="AT123" s="1029"/>
      <c r="AU123" s="1062"/>
      <c r="AV123" s="1063"/>
      <c r="AW123" s="1063"/>
      <c r="AX123" s="1063"/>
      <c r="AY123" s="1063"/>
      <c r="AZ123" s="247" t="s">
        <v>191</v>
      </c>
      <c r="BA123" s="247"/>
      <c r="BB123" s="247"/>
      <c r="BC123" s="247"/>
      <c r="BD123" s="247"/>
      <c r="BE123" s="247"/>
      <c r="BF123" s="247"/>
      <c r="BG123" s="247"/>
      <c r="BH123" s="247"/>
      <c r="BI123" s="247"/>
      <c r="BJ123" s="247"/>
      <c r="BK123" s="247"/>
      <c r="BL123" s="247"/>
      <c r="BM123" s="247"/>
      <c r="BN123" s="247"/>
      <c r="BO123" s="1042" t="s">
        <v>430</v>
      </c>
      <c r="BP123" s="1070"/>
      <c r="BQ123" s="1128">
        <v>9111953</v>
      </c>
      <c r="BR123" s="1129"/>
      <c r="BS123" s="1129"/>
      <c r="BT123" s="1129"/>
      <c r="BU123" s="1129"/>
      <c r="BV123" s="1129">
        <v>9263586</v>
      </c>
      <c r="BW123" s="1129"/>
      <c r="BX123" s="1129"/>
      <c r="BY123" s="1129"/>
      <c r="BZ123" s="1129"/>
      <c r="CA123" s="1129">
        <v>10286995</v>
      </c>
      <c r="CB123" s="1129"/>
      <c r="CC123" s="1129"/>
      <c r="CD123" s="1129"/>
      <c r="CE123" s="1129"/>
      <c r="CF123" s="1066"/>
      <c r="CG123" s="1067"/>
      <c r="CH123" s="1067"/>
      <c r="CI123" s="1067"/>
      <c r="CJ123" s="1068"/>
      <c r="CK123" s="1074"/>
      <c r="CL123" s="1075"/>
      <c r="CM123" s="1075"/>
      <c r="CN123" s="1075"/>
      <c r="CO123" s="1076"/>
      <c r="CP123" s="1084"/>
      <c r="CQ123" s="1085"/>
      <c r="CR123" s="1085"/>
      <c r="CS123" s="1085"/>
      <c r="CT123" s="1085"/>
      <c r="CU123" s="1085"/>
      <c r="CV123" s="1085"/>
      <c r="CW123" s="1085"/>
      <c r="CX123" s="1085"/>
      <c r="CY123" s="1085"/>
      <c r="CZ123" s="1085"/>
      <c r="DA123" s="1085"/>
      <c r="DB123" s="1085"/>
      <c r="DC123" s="1085"/>
      <c r="DD123" s="1085"/>
      <c r="DE123" s="1085"/>
      <c r="DF123" s="1086"/>
      <c r="DG123" s="1023"/>
      <c r="DH123" s="1024"/>
      <c r="DI123" s="1024"/>
      <c r="DJ123" s="1024"/>
      <c r="DK123" s="1025"/>
      <c r="DL123" s="1026"/>
      <c r="DM123" s="1024"/>
      <c r="DN123" s="1024"/>
      <c r="DO123" s="1024"/>
      <c r="DP123" s="1025"/>
      <c r="DQ123" s="1026"/>
      <c r="DR123" s="1024"/>
      <c r="DS123" s="1024"/>
      <c r="DT123" s="1024"/>
      <c r="DU123" s="1025"/>
      <c r="DV123" s="1027"/>
      <c r="DW123" s="1028"/>
      <c r="DX123" s="1028"/>
      <c r="DY123" s="1028"/>
      <c r="DZ123" s="1029"/>
    </row>
    <row r="124" spans="1:130" s="226" customFormat="1" ht="26.25" customHeight="1" thickBot="1">
      <c r="A124" s="1122"/>
      <c r="B124" s="1014"/>
      <c r="C124" s="987" t="s">
        <v>417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431</v>
      </c>
      <c r="AB124" s="1024"/>
      <c r="AC124" s="1024"/>
      <c r="AD124" s="1024"/>
      <c r="AE124" s="1025"/>
      <c r="AF124" s="1026" t="s">
        <v>431</v>
      </c>
      <c r="AG124" s="1024"/>
      <c r="AH124" s="1024"/>
      <c r="AI124" s="1024"/>
      <c r="AJ124" s="1025"/>
      <c r="AK124" s="1026" t="s">
        <v>431</v>
      </c>
      <c r="AL124" s="1024"/>
      <c r="AM124" s="1024"/>
      <c r="AN124" s="1024"/>
      <c r="AO124" s="1025"/>
      <c r="AP124" s="1027" t="s">
        <v>431</v>
      </c>
      <c r="AQ124" s="1028"/>
      <c r="AR124" s="1028"/>
      <c r="AS124" s="1028"/>
      <c r="AT124" s="1029"/>
      <c r="AU124" s="1124" t="s">
        <v>432</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431</v>
      </c>
      <c r="BR124" s="1092"/>
      <c r="BS124" s="1092"/>
      <c r="BT124" s="1092"/>
      <c r="BU124" s="1092"/>
      <c r="BV124" s="1092" t="s">
        <v>431</v>
      </c>
      <c r="BW124" s="1092"/>
      <c r="BX124" s="1092"/>
      <c r="BY124" s="1092"/>
      <c r="BZ124" s="1092"/>
      <c r="CA124" s="1092" t="s">
        <v>431</v>
      </c>
      <c r="CB124" s="1092"/>
      <c r="CC124" s="1092"/>
      <c r="CD124" s="1092"/>
      <c r="CE124" s="1092"/>
      <c r="CF124" s="1093"/>
      <c r="CG124" s="1094"/>
      <c r="CH124" s="1094"/>
      <c r="CI124" s="1094"/>
      <c r="CJ124" s="1095"/>
      <c r="CK124" s="1077"/>
      <c r="CL124" s="1077"/>
      <c r="CM124" s="1077"/>
      <c r="CN124" s="1077"/>
      <c r="CO124" s="1078"/>
      <c r="CP124" s="1084" t="s">
        <v>433</v>
      </c>
      <c r="CQ124" s="1085"/>
      <c r="CR124" s="1085"/>
      <c r="CS124" s="1085"/>
      <c r="CT124" s="1085"/>
      <c r="CU124" s="1085"/>
      <c r="CV124" s="1085"/>
      <c r="CW124" s="1085"/>
      <c r="CX124" s="1085"/>
      <c r="CY124" s="1085"/>
      <c r="CZ124" s="1085"/>
      <c r="DA124" s="1085"/>
      <c r="DB124" s="1085"/>
      <c r="DC124" s="1085"/>
      <c r="DD124" s="1085"/>
      <c r="DE124" s="1085"/>
      <c r="DF124" s="1086"/>
      <c r="DG124" s="1069" t="s">
        <v>177</v>
      </c>
      <c r="DH124" s="1051"/>
      <c r="DI124" s="1051"/>
      <c r="DJ124" s="1051"/>
      <c r="DK124" s="1052"/>
      <c r="DL124" s="1050" t="s">
        <v>177</v>
      </c>
      <c r="DM124" s="1051"/>
      <c r="DN124" s="1051"/>
      <c r="DO124" s="1051"/>
      <c r="DP124" s="1052"/>
      <c r="DQ124" s="1050" t="s">
        <v>177</v>
      </c>
      <c r="DR124" s="1051"/>
      <c r="DS124" s="1051"/>
      <c r="DT124" s="1051"/>
      <c r="DU124" s="1052"/>
      <c r="DV124" s="1053" t="s">
        <v>177</v>
      </c>
      <c r="DW124" s="1054"/>
      <c r="DX124" s="1054"/>
      <c r="DY124" s="1054"/>
      <c r="DZ124" s="1055"/>
    </row>
    <row r="125" spans="1:130" s="226" customFormat="1" ht="26.25" customHeight="1">
      <c r="A125" s="1122"/>
      <c r="B125" s="1014"/>
      <c r="C125" s="987" t="s">
        <v>419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177</v>
      </c>
      <c r="AB125" s="1024"/>
      <c r="AC125" s="1024"/>
      <c r="AD125" s="1024"/>
      <c r="AE125" s="1025"/>
      <c r="AF125" s="1026" t="s">
        <v>177</v>
      </c>
      <c r="AG125" s="1024"/>
      <c r="AH125" s="1024"/>
      <c r="AI125" s="1024"/>
      <c r="AJ125" s="1025"/>
      <c r="AK125" s="1026" t="s">
        <v>177</v>
      </c>
      <c r="AL125" s="1024"/>
      <c r="AM125" s="1024"/>
      <c r="AN125" s="1024"/>
      <c r="AO125" s="1025"/>
      <c r="AP125" s="1027" t="s">
        <v>177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434</v>
      </c>
      <c r="CL125" s="1072"/>
      <c r="CM125" s="1072"/>
      <c r="CN125" s="1072"/>
      <c r="CO125" s="1073"/>
      <c r="CP125" s="994" t="s">
        <v>435</v>
      </c>
      <c r="CQ125" s="962"/>
      <c r="CR125" s="962"/>
      <c r="CS125" s="962"/>
      <c r="CT125" s="962"/>
      <c r="CU125" s="962"/>
      <c r="CV125" s="962"/>
      <c r="CW125" s="962"/>
      <c r="CX125" s="962"/>
      <c r="CY125" s="962"/>
      <c r="CZ125" s="962"/>
      <c r="DA125" s="962"/>
      <c r="DB125" s="962"/>
      <c r="DC125" s="962"/>
      <c r="DD125" s="962"/>
      <c r="DE125" s="962"/>
      <c r="DF125" s="963"/>
      <c r="DG125" s="995" t="s">
        <v>177</v>
      </c>
      <c r="DH125" s="996"/>
      <c r="DI125" s="996"/>
      <c r="DJ125" s="996"/>
      <c r="DK125" s="996"/>
      <c r="DL125" s="996" t="s">
        <v>177</v>
      </c>
      <c r="DM125" s="996"/>
      <c r="DN125" s="996"/>
      <c r="DO125" s="996"/>
      <c r="DP125" s="996"/>
      <c r="DQ125" s="996" t="s">
        <v>177</v>
      </c>
      <c r="DR125" s="996"/>
      <c r="DS125" s="996"/>
      <c r="DT125" s="996"/>
      <c r="DU125" s="996"/>
      <c r="DV125" s="997" t="s">
        <v>177</v>
      </c>
      <c r="DW125" s="997"/>
      <c r="DX125" s="997"/>
      <c r="DY125" s="997"/>
      <c r="DZ125" s="998"/>
    </row>
    <row r="126" spans="1:130" s="226" customFormat="1" ht="26.25" customHeight="1" thickBot="1">
      <c r="A126" s="1122"/>
      <c r="B126" s="1014"/>
      <c r="C126" s="987" t="s">
        <v>421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177</v>
      </c>
      <c r="AB126" s="1024"/>
      <c r="AC126" s="1024"/>
      <c r="AD126" s="1024"/>
      <c r="AE126" s="1025"/>
      <c r="AF126" s="1026" t="s">
        <v>177</v>
      </c>
      <c r="AG126" s="1024"/>
      <c r="AH126" s="1024"/>
      <c r="AI126" s="1024"/>
      <c r="AJ126" s="1025"/>
      <c r="AK126" s="1026" t="s">
        <v>177</v>
      </c>
      <c r="AL126" s="1024"/>
      <c r="AM126" s="1024"/>
      <c r="AN126" s="1024"/>
      <c r="AO126" s="1025"/>
      <c r="AP126" s="1027" t="s">
        <v>177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436</v>
      </c>
      <c r="CQ126" s="988"/>
      <c r="CR126" s="988"/>
      <c r="CS126" s="988"/>
      <c r="CT126" s="988"/>
      <c r="CU126" s="988"/>
      <c r="CV126" s="988"/>
      <c r="CW126" s="988"/>
      <c r="CX126" s="988"/>
      <c r="CY126" s="988"/>
      <c r="CZ126" s="988"/>
      <c r="DA126" s="988"/>
      <c r="DB126" s="988"/>
      <c r="DC126" s="988"/>
      <c r="DD126" s="988"/>
      <c r="DE126" s="988"/>
      <c r="DF126" s="989"/>
      <c r="DG126" s="990" t="s">
        <v>177</v>
      </c>
      <c r="DH126" s="991"/>
      <c r="DI126" s="991"/>
      <c r="DJ126" s="991"/>
      <c r="DK126" s="991"/>
      <c r="DL126" s="991" t="s">
        <v>177</v>
      </c>
      <c r="DM126" s="991"/>
      <c r="DN126" s="991"/>
      <c r="DO126" s="991"/>
      <c r="DP126" s="991"/>
      <c r="DQ126" s="991" t="s">
        <v>177</v>
      </c>
      <c r="DR126" s="991"/>
      <c r="DS126" s="991"/>
      <c r="DT126" s="991"/>
      <c r="DU126" s="991"/>
      <c r="DV126" s="992" t="s">
        <v>177</v>
      </c>
      <c r="DW126" s="992"/>
      <c r="DX126" s="992"/>
      <c r="DY126" s="992"/>
      <c r="DZ126" s="993"/>
    </row>
    <row r="127" spans="1:130" s="226" customFormat="1" ht="26.25" customHeight="1">
      <c r="A127" s="1123"/>
      <c r="B127" s="1016"/>
      <c r="C127" s="1038" t="s">
        <v>437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177</v>
      </c>
      <c r="AB127" s="1024"/>
      <c r="AC127" s="1024"/>
      <c r="AD127" s="1024"/>
      <c r="AE127" s="1025"/>
      <c r="AF127" s="1026" t="s">
        <v>177</v>
      </c>
      <c r="AG127" s="1024"/>
      <c r="AH127" s="1024"/>
      <c r="AI127" s="1024"/>
      <c r="AJ127" s="1025"/>
      <c r="AK127" s="1026" t="s">
        <v>177</v>
      </c>
      <c r="AL127" s="1024"/>
      <c r="AM127" s="1024"/>
      <c r="AN127" s="1024"/>
      <c r="AO127" s="1025"/>
      <c r="AP127" s="1027" t="s">
        <v>177</v>
      </c>
      <c r="AQ127" s="1028"/>
      <c r="AR127" s="1028"/>
      <c r="AS127" s="1028"/>
      <c r="AT127" s="1029"/>
      <c r="AU127" s="228"/>
      <c r="AV127" s="228"/>
      <c r="AW127" s="228"/>
      <c r="AX127" s="1096" t="s">
        <v>438</v>
      </c>
      <c r="AY127" s="1097"/>
      <c r="AZ127" s="1097"/>
      <c r="BA127" s="1097"/>
      <c r="BB127" s="1097"/>
      <c r="BC127" s="1097"/>
      <c r="BD127" s="1097"/>
      <c r="BE127" s="1098"/>
      <c r="BF127" s="1099" t="s">
        <v>439</v>
      </c>
      <c r="BG127" s="1097"/>
      <c r="BH127" s="1097"/>
      <c r="BI127" s="1097"/>
      <c r="BJ127" s="1097"/>
      <c r="BK127" s="1097"/>
      <c r="BL127" s="1098"/>
      <c r="BM127" s="1099" t="s">
        <v>440</v>
      </c>
      <c r="BN127" s="1097"/>
      <c r="BO127" s="1097"/>
      <c r="BP127" s="1097"/>
      <c r="BQ127" s="1097"/>
      <c r="BR127" s="1097"/>
      <c r="BS127" s="1098"/>
      <c r="BT127" s="1099" t="s">
        <v>441</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442</v>
      </c>
      <c r="CQ127" s="988"/>
      <c r="CR127" s="988"/>
      <c r="CS127" s="988"/>
      <c r="CT127" s="988"/>
      <c r="CU127" s="988"/>
      <c r="CV127" s="988"/>
      <c r="CW127" s="988"/>
      <c r="CX127" s="988"/>
      <c r="CY127" s="988"/>
      <c r="CZ127" s="988"/>
      <c r="DA127" s="988"/>
      <c r="DB127" s="988"/>
      <c r="DC127" s="988"/>
      <c r="DD127" s="988"/>
      <c r="DE127" s="988"/>
      <c r="DF127" s="989"/>
      <c r="DG127" s="990" t="s">
        <v>177</v>
      </c>
      <c r="DH127" s="991"/>
      <c r="DI127" s="991"/>
      <c r="DJ127" s="991"/>
      <c r="DK127" s="991"/>
      <c r="DL127" s="991" t="s">
        <v>177</v>
      </c>
      <c r="DM127" s="991"/>
      <c r="DN127" s="991"/>
      <c r="DO127" s="991"/>
      <c r="DP127" s="991"/>
      <c r="DQ127" s="991" t="s">
        <v>177</v>
      </c>
      <c r="DR127" s="991"/>
      <c r="DS127" s="991"/>
      <c r="DT127" s="991"/>
      <c r="DU127" s="991"/>
      <c r="DV127" s="992" t="s">
        <v>177</v>
      </c>
      <c r="DW127" s="992"/>
      <c r="DX127" s="992"/>
      <c r="DY127" s="992"/>
      <c r="DZ127" s="993"/>
    </row>
    <row r="128" spans="1:130" s="226" customFormat="1" ht="26.25" customHeight="1" thickBot="1">
      <c r="A128" s="1106" t="s">
        <v>443</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444</v>
      </c>
      <c r="X128" s="1108"/>
      <c r="Y128" s="1108"/>
      <c r="Z128" s="1109"/>
      <c r="AA128" s="1110">
        <v>23412</v>
      </c>
      <c r="AB128" s="1111"/>
      <c r="AC128" s="1111"/>
      <c r="AD128" s="1111"/>
      <c r="AE128" s="1112"/>
      <c r="AF128" s="1113">
        <v>45748</v>
      </c>
      <c r="AG128" s="1111"/>
      <c r="AH128" s="1111"/>
      <c r="AI128" s="1111"/>
      <c r="AJ128" s="1112"/>
      <c r="AK128" s="1113">
        <v>49307</v>
      </c>
      <c r="AL128" s="1111"/>
      <c r="AM128" s="1111"/>
      <c r="AN128" s="1111"/>
      <c r="AO128" s="1112"/>
      <c r="AP128" s="1114"/>
      <c r="AQ128" s="1115"/>
      <c r="AR128" s="1115"/>
      <c r="AS128" s="1115"/>
      <c r="AT128" s="1116"/>
      <c r="AU128" s="228"/>
      <c r="AV128" s="228"/>
      <c r="AW128" s="228"/>
      <c r="AX128" s="961" t="s">
        <v>445</v>
      </c>
      <c r="AY128" s="962"/>
      <c r="AZ128" s="962"/>
      <c r="BA128" s="962"/>
      <c r="BB128" s="962"/>
      <c r="BC128" s="962"/>
      <c r="BD128" s="962"/>
      <c r="BE128" s="963"/>
      <c r="BF128" s="1117" t="s">
        <v>446</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447</v>
      </c>
      <c r="CQ128" s="791"/>
      <c r="CR128" s="791"/>
      <c r="CS128" s="791"/>
      <c r="CT128" s="791"/>
      <c r="CU128" s="791"/>
      <c r="CV128" s="791"/>
      <c r="CW128" s="791"/>
      <c r="CX128" s="791"/>
      <c r="CY128" s="791"/>
      <c r="CZ128" s="791"/>
      <c r="DA128" s="791"/>
      <c r="DB128" s="791"/>
      <c r="DC128" s="791"/>
      <c r="DD128" s="791"/>
      <c r="DE128" s="791"/>
      <c r="DF128" s="1101"/>
      <c r="DG128" s="1102" t="s">
        <v>448</v>
      </c>
      <c r="DH128" s="1103"/>
      <c r="DI128" s="1103"/>
      <c r="DJ128" s="1103"/>
      <c r="DK128" s="1103"/>
      <c r="DL128" s="1103" t="s">
        <v>448</v>
      </c>
      <c r="DM128" s="1103"/>
      <c r="DN128" s="1103"/>
      <c r="DO128" s="1103"/>
      <c r="DP128" s="1103"/>
      <c r="DQ128" s="1103" t="s">
        <v>177</v>
      </c>
      <c r="DR128" s="1103"/>
      <c r="DS128" s="1103"/>
      <c r="DT128" s="1103"/>
      <c r="DU128" s="1103"/>
      <c r="DV128" s="1104" t="s">
        <v>449</v>
      </c>
      <c r="DW128" s="1104"/>
      <c r="DX128" s="1104"/>
      <c r="DY128" s="1104"/>
      <c r="DZ128" s="1105"/>
    </row>
    <row r="129" spans="1:131" s="226" customFormat="1" ht="26.25" customHeight="1">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450</v>
      </c>
      <c r="X129" s="1136"/>
      <c r="Y129" s="1136"/>
      <c r="Z129" s="1137"/>
      <c r="AA129" s="1023">
        <v>2721954</v>
      </c>
      <c r="AB129" s="1024"/>
      <c r="AC129" s="1024"/>
      <c r="AD129" s="1024"/>
      <c r="AE129" s="1025"/>
      <c r="AF129" s="1026">
        <v>2821961</v>
      </c>
      <c r="AG129" s="1024"/>
      <c r="AH129" s="1024"/>
      <c r="AI129" s="1024"/>
      <c r="AJ129" s="1025"/>
      <c r="AK129" s="1026">
        <v>2970947</v>
      </c>
      <c r="AL129" s="1024"/>
      <c r="AM129" s="1024"/>
      <c r="AN129" s="1024"/>
      <c r="AO129" s="1025"/>
      <c r="AP129" s="1138"/>
      <c r="AQ129" s="1139"/>
      <c r="AR129" s="1139"/>
      <c r="AS129" s="1139"/>
      <c r="AT129" s="1140"/>
      <c r="AU129" s="229"/>
      <c r="AV129" s="229"/>
      <c r="AW129" s="229"/>
      <c r="AX129" s="1130" t="s">
        <v>451</v>
      </c>
      <c r="AY129" s="988"/>
      <c r="AZ129" s="988"/>
      <c r="BA129" s="988"/>
      <c r="BB129" s="988"/>
      <c r="BC129" s="988"/>
      <c r="BD129" s="988"/>
      <c r="BE129" s="989"/>
      <c r="BF129" s="1131" t="s">
        <v>452</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453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454</v>
      </c>
      <c r="X130" s="1136"/>
      <c r="Y130" s="1136"/>
      <c r="Z130" s="1137"/>
      <c r="AA130" s="1023">
        <v>325690</v>
      </c>
      <c r="AB130" s="1024"/>
      <c r="AC130" s="1024"/>
      <c r="AD130" s="1024"/>
      <c r="AE130" s="1025"/>
      <c r="AF130" s="1026">
        <v>311972</v>
      </c>
      <c r="AG130" s="1024"/>
      <c r="AH130" s="1024"/>
      <c r="AI130" s="1024"/>
      <c r="AJ130" s="1025"/>
      <c r="AK130" s="1026">
        <v>301775</v>
      </c>
      <c r="AL130" s="1024"/>
      <c r="AM130" s="1024"/>
      <c r="AN130" s="1024"/>
      <c r="AO130" s="1025"/>
      <c r="AP130" s="1138"/>
      <c r="AQ130" s="1139"/>
      <c r="AR130" s="1139"/>
      <c r="AS130" s="1139"/>
      <c r="AT130" s="1140"/>
      <c r="AU130" s="229"/>
      <c r="AV130" s="229"/>
      <c r="AW130" s="229"/>
      <c r="AX130" s="1130" t="s">
        <v>455</v>
      </c>
      <c r="AY130" s="988"/>
      <c r="AZ130" s="988"/>
      <c r="BA130" s="988"/>
      <c r="BB130" s="988"/>
      <c r="BC130" s="988"/>
      <c r="BD130" s="988"/>
      <c r="BE130" s="989"/>
      <c r="BF130" s="1166">
        <v>4.9000000000000004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456</v>
      </c>
      <c r="X131" s="1173"/>
      <c r="Y131" s="1173"/>
      <c r="Z131" s="1174"/>
      <c r="AA131" s="1069">
        <v>2396264</v>
      </c>
      <c r="AB131" s="1051"/>
      <c r="AC131" s="1051"/>
      <c r="AD131" s="1051"/>
      <c r="AE131" s="1052"/>
      <c r="AF131" s="1050">
        <v>2509989</v>
      </c>
      <c r="AG131" s="1051"/>
      <c r="AH131" s="1051"/>
      <c r="AI131" s="1051"/>
      <c r="AJ131" s="1052"/>
      <c r="AK131" s="1050">
        <v>2669172</v>
      </c>
      <c r="AL131" s="1051"/>
      <c r="AM131" s="1051"/>
      <c r="AN131" s="1051"/>
      <c r="AO131" s="1052"/>
      <c r="AP131" s="1175"/>
      <c r="AQ131" s="1176"/>
      <c r="AR131" s="1176"/>
      <c r="AS131" s="1176"/>
      <c r="AT131" s="1177"/>
      <c r="AU131" s="229"/>
      <c r="AV131" s="229"/>
      <c r="AW131" s="229"/>
      <c r="AX131" s="1148" t="s">
        <v>457</v>
      </c>
      <c r="AY131" s="791"/>
      <c r="AZ131" s="791"/>
      <c r="BA131" s="791"/>
      <c r="BB131" s="791"/>
      <c r="BC131" s="791"/>
      <c r="BD131" s="791"/>
      <c r="BE131" s="1101"/>
      <c r="BF131" s="1149" t="s">
        <v>446</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458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459</v>
      </c>
      <c r="W132" s="1159"/>
      <c r="X132" s="1159"/>
      <c r="Y132" s="1159"/>
      <c r="Z132" s="1160"/>
      <c r="AA132" s="1161">
        <v>4.8265550040000003</v>
      </c>
      <c r="AB132" s="1162"/>
      <c r="AC132" s="1162"/>
      <c r="AD132" s="1162"/>
      <c r="AE132" s="1163"/>
      <c r="AF132" s="1164">
        <v>4.797590746</v>
      </c>
      <c r="AG132" s="1162"/>
      <c r="AH132" s="1162"/>
      <c r="AI132" s="1162"/>
      <c r="AJ132" s="1163"/>
      <c r="AK132" s="1164">
        <v>5.2285877420000002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460</v>
      </c>
      <c r="W133" s="1142"/>
      <c r="X133" s="1142"/>
      <c r="Y133" s="1142"/>
      <c r="Z133" s="1143"/>
      <c r="AA133" s="1144">
        <v>4.8</v>
      </c>
      <c r="AB133" s="1145"/>
      <c r="AC133" s="1145"/>
      <c r="AD133" s="1145"/>
      <c r="AE133" s="1146"/>
      <c r="AF133" s="1144">
        <v>4.7</v>
      </c>
      <c r="AG133" s="1145"/>
      <c r="AH133" s="1145"/>
      <c r="AI133" s="1145"/>
      <c r="AJ133" s="1146"/>
      <c r="AK133" s="1144">
        <v>4.9000000000000004</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LaagVTIVLt69k40XlniNuGVTWtnIMQuizn+y7KKWbiyOyVUdrb69vH9qn3RIo9viMMmTDq1kpDq2gaW7hP0ng==" saltValue="hingnTXqPXYY7vD4zNtj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461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B6B3tEQItVTYzIum8POxEaCGTGo5pTxxMw3uPLUHoXZc0bFzsXKmv9blrQcQK7AafKOckte4E/PQMkU5ZzCM4A==" saltValue="Q8pZ6eev+7o6lemPURfU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462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463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464</v>
      </c>
      <c r="AP7" s="268"/>
      <c r="AQ7" s="269" t="s">
        <v>465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466</v>
      </c>
      <c r="AQ8" s="275" t="s">
        <v>467</v>
      </c>
      <c r="AR8" s="276" t="s">
        <v>468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469</v>
      </c>
      <c r="AL9" s="1182"/>
      <c r="AM9" s="1182"/>
      <c r="AN9" s="1183"/>
      <c r="AO9" s="277">
        <v>1067902</v>
      </c>
      <c r="AP9" s="277">
        <v>122410</v>
      </c>
      <c r="AQ9" s="278">
        <v>138005</v>
      </c>
      <c r="AR9" s="279">
        <v>-11.3</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470</v>
      </c>
      <c r="AL10" s="1182"/>
      <c r="AM10" s="1182"/>
      <c r="AN10" s="1183"/>
      <c r="AO10" s="280">
        <v>121012</v>
      </c>
      <c r="AP10" s="280">
        <v>13871</v>
      </c>
      <c r="AQ10" s="281">
        <v>18944</v>
      </c>
      <c r="AR10" s="282">
        <v>-26.8</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471</v>
      </c>
      <c r="AL11" s="1182"/>
      <c r="AM11" s="1182"/>
      <c r="AN11" s="1183"/>
      <c r="AO11" s="280">
        <v>25484</v>
      </c>
      <c r="AP11" s="280">
        <v>2921</v>
      </c>
      <c r="AQ11" s="281">
        <v>1141</v>
      </c>
      <c r="AR11" s="282">
        <v>156</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472</v>
      </c>
      <c r="AL12" s="1182"/>
      <c r="AM12" s="1182"/>
      <c r="AN12" s="1183"/>
      <c r="AO12" s="280" t="s">
        <v>473</v>
      </c>
      <c r="AP12" s="280" t="s">
        <v>473</v>
      </c>
      <c r="AQ12" s="281" t="s">
        <v>473</v>
      </c>
      <c r="AR12" s="282" t="s">
        <v>473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474</v>
      </c>
      <c r="AL13" s="1182"/>
      <c r="AM13" s="1182"/>
      <c r="AN13" s="1183"/>
      <c r="AO13" s="280">
        <v>23619</v>
      </c>
      <c r="AP13" s="280">
        <v>2707</v>
      </c>
      <c r="AQ13" s="281">
        <v>5446</v>
      </c>
      <c r="AR13" s="282">
        <v>-50.3</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475</v>
      </c>
      <c r="AL14" s="1182"/>
      <c r="AM14" s="1182"/>
      <c r="AN14" s="1183"/>
      <c r="AO14" s="280">
        <v>47046</v>
      </c>
      <c r="AP14" s="280">
        <v>5393</v>
      </c>
      <c r="AQ14" s="281">
        <v>2970</v>
      </c>
      <c r="AR14" s="282">
        <v>81.599999999999994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476</v>
      </c>
      <c r="AL15" s="1185"/>
      <c r="AM15" s="1185"/>
      <c r="AN15" s="1186"/>
      <c r="AO15" s="280">
        <v>-86990</v>
      </c>
      <c r="AP15" s="280">
        <v>-9971</v>
      </c>
      <c r="AQ15" s="281">
        <v>-11906</v>
      </c>
      <c r="AR15" s="282">
        <v>-16.3</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191</v>
      </c>
      <c r="AL16" s="1185"/>
      <c r="AM16" s="1185"/>
      <c r="AN16" s="1186"/>
      <c r="AO16" s="280">
        <v>1198073</v>
      </c>
      <c r="AP16" s="280">
        <v>137331</v>
      </c>
      <c r="AQ16" s="281">
        <v>154600</v>
      </c>
      <c r="AR16" s="282">
        <v>-11.2</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477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478</v>
      </c>
      <c r="AP20" s="289" t="s">
        <v>479</v>
      </c>
      <c r="AQ20" s="290" t="s">
        <v>480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481</v>
      </c>
      <c r="AL21" s="1188"/>
      <c r="AM21" s="1188"/>
      <c r="AN21" s="1189"/>
      <c r="AO21" s="293">
        <v>13.3</v>
      </c>
      <c r="AP21" s="294">
        <v>13.81</v>
      </c>
      <c r="AQ21" s="295">
        <v>-0.51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482</v>
      </c>
      <c r="AL22" s="1188"/>
      <c r="AM22" s="1188"/>
      <c r="AN22" s="1189"/>
      <c r="AO22" s="298">
        <v>99</v>
      </c>
      <c r="AP22" s="299">
        <v>95.5</v>
      </c>
      <c r="AQ22" s="300">
        <v>3.5</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483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484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485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464</v>
      </c>
      <c r="AP30" s="268"/>
      <c r="AQ30" s="269" t="s">
        <v>465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466</v>
      </c>
      <c r="AQ31" s="275" t="s">
        <v>467</v>
      </c>
      <c r="AR31" s="276" t="s">
        <v>468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486</v>
      </c>
      <c r="AL32" s="1196"/>
      <c r="AM32" s="1196"/>
      <c r="AN32" s="1197"/>
      <c r="AO32" s="308">
        <v>468306</v>
      </c>
      <c r="AP32" s="308">
        <v>53680</v>
      </c>
      <c r="AQ32" s="309">
        <v>81359</v>
      </c>
      <c r="AR32" s="310">
        <v>-34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487</v>
      </c>
      <c r="AL33" s="1196"/>
      <c r="AM33" s="1196"/>
      <c r="AN33" s="1197"/>
      <c r="AO33" s="308" t="s">
        <v>473</v>
      </c>
      <c r="AP33" s="308" t="s">
        <v>473</v>
      </c>
      <c r="AQ33" s="309" t="s">
        <v>473</v>
      </c>
      <c r="AR33" s="310" t="s">
        <v>473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488</v>
      </c>
      <c r="AL34" s="1196"/>
      <c r="AM34" s="1196"/>
      <c r="AN34" s="1197"/>
      <c r="AO34" s="308" t="s">
        <v>473</v>
      </c>
      <c r="AP34" s="308" t="s">
        <v>473</v>
      </c>
      <c r="AQ34" s="309" t="s">
        <v>473</v>
      </c>
      <c r="AR34" s="310" t="s">
        <v>473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489</v>
      </c>
      <c r="AL35" s="1196"/>
      <c r="AM35" s="1196"/>
      <c r="AN35" s="1197"/>
      <c r="AO35" s="308">
        <v>817</v>
      </c>
      <c r="AP35" s="308">
        <v>94</v>
      </c>
      <c r="AQ35" s="309">
        <v>18647</v>
      </c>
      <c r="AR35" s="310">
        <v>-99.5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490</v>
      </c>
      <c r="AL36" s="1196"/>
      <c r="AM36" s="1196"/>
      <c r="AN36" s="1197"/>
      <c r="AO36" s="308">
        <v>18822</v>
      </c>
      <c r="AP36" s="308">
        <v>2157</v>
      </c>
      <c r="AQ36" s="309">
        <v>4480</v>
      </c>
      <c r="AR36" s="310">
        <v>-51.9</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491</v>
      </c>
      <c r="AL37" s="1196"/>
      <c r="AM37" s="1196"/>
      <c r="AN37" s="1197"/>
      <c r="AO37" s="308" t="s">
        <v>473</v>
      </c>
      <c r="AP37" s="308" t="s">
        <v>473</v>
      </c>
      <c r="AQ37" s="309">
        <v>815</v>
      </c>
      <c r="AR37" s="310" t="s">
        <v>473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492</v>
      </c>
      <c r="AL38" s="1199"/>
      <c r="AM38" s="1199"/>
      <c r="AN38" s="1200"/>
      <c r="AO38" s="311">
        <v>2697</v>
      </c>
      <c r="AP38" s="311">
        <v>309</v>
      </c>
      <c r="AQ38" s="312">
        <v>14</v>
      </c>
      <c r="AR38" s="300">
        <v>2107.1</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493</v>
      </c>
      <c r="AL39" s="1199"/>
      <c r="AM39" s="1199"/>
      <c r="AN39" s="1200"/>
      <c r="AO39" s="308">
        <v>-49307</v>
      </c>
      <c r="AP39" s="308">
        <v>-5652</v>
      </c>
      <c r="AQ39" s="309">
        <v>-4008</v>
      </c>
      <c r="AR39" s="310">
        <v>41</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494</v>
      </c>
      <c r="AL40" s="1196"/>
      <c r="AM40" s="1196"/>
      <c r="AN40" s="1197"/>
      <c r="AO40" s="308">
        <v>-301775</v>
      </c>
      <c r="AP40" s="308">
        <v>-34591</v>
      </c>
      <c r="AQ40" s="309">
        <v>-68941</v>
      </c>
      <c r="AR40" s="310">
        <v>-49.8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276</v>
      </c>
      <c r="AL41" s="1202"/>
      <c r="AM41" s="1202"/>
      <c r="AN41" s="1203"/>
      <c r="AO41" s="308">
        <v>139560</v>
      </c>
      <c r="AP41" s="308">
        <v>15997</v>
      </c>
      <c r="AQ41" s="309">
        <v>32367</v>
      </c>
      <c r="AR41" s="310">
        <v>-50.6</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495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496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497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464</v>
      </c>
      <c r="AN49" s="1192" t="s">
        <v>498</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499</v>
      </c>
      <c r="AO50" s="325" t="s">
        <v>500</v>
      </c>
      <c r="AP50" s="326" t="s">
        <v>501</v>
      </c>
      <c r="AQ50" s="327" t="s">
        <v>502</v>
      </c>
      <c r="AR50" s="328" t="s">
        <v>503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504</v>
      </c>
      <c r="AL51" s="321"/>
      <c r="AM51" s="329">
        <v>288117</v>
      </c>
      <c r="AN51" s="330">
        <v>31338</v>
      </c>
      <c r="AO51" s="331">
        <v>-67.099999999999994</v>
      </c>
      <c r="AP51" s="332">
        <v>116162</v>
      </c>
      <c r="AQ51" s="333">
        <v>-3.1</v>
      </c>
      <c r="AR51" s="334">
        <v>-64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505</v>
      </c>
      <c r="AM52" s="337">
        <v>135686</v>
      </c>
      <c r="AN52" s="338">
        <v>14758</v>
      </c>
      <c r="AO52" s="339">
        <v>-20.9</v>
      </c>
      <c r="AP52" s="340">
        <v>61562</v>
      </c>
      <c r="AQ52" s="341">
        <v>-7.4</v>
      </c>
      <c r="AR52" s="342">
        <v>-13.5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506</v>
      </c>
      <c r="AL53" s="321"/>
      <c r="AM53" s="329">
        <v>910349</v>
      </c>
      <c r="AN53" s="330">
        <v>99742</v>
      </c>
      <c r="AO53" s="331">
        <v>218.3</v>
      </c>
      <c r="AP53" s="332">
        <v>121449</v>
      </c>
      <c r="AQ53" s="333">
        <v>4.5999999999999996</v>
      </c>
      <c r="AR53" s="334">
        <v>213.7</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505</v>
      </c>
      <c r="AM54" s="337">
        <v>188820</v>
      </c>
      <c r="AN54" s="338">
        <v>20688</v>
      </c>
      <c r="AO54" s="339">
        <v>40.200000000000003</v>
      </c>
      <c r="AP54" s="340">
        <v>62922</v>
      </c>
      <c r="AQ54" s="341">
        <v>2.2000000000000002</v>
      </c>
      <c r="AR54" s="342">
        <v>38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507</v>
      </c>
      <c r="AL55" s="321"/>
      <c r="AM55" s="329">
        <v>917022</v>
      </c>
      <c r="AN55" s="330">
        <v>101699</v>
      </c>
      <c r="AO55" s="331">
        <v>2</v>
      </c>
      <c r="AP55" s="332">
        <v>145139</v>
      </c>
      <c r="AQ55" s="333">
        <v>19.5</v>
      </c>
      <c r="AR55" s="334">
        <v>-17.5</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505</v>
      </c>
      <c r="AM56" s="337">
        <v>535995</v>
      </c>
      <c r="AN56" s="338">
        <v>59443</v>
      </c>
      <c r="AO56" s="339">
        <v>187.3</v>
      </c>
      <c r="AP56" s="340">
        <v>83762</v>
      </c>
      <c r="AQ56" s="341">
        <v>33.1</v>
      </c>
      <c r="AR56" s="342">
        <v>154.19999999999999</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508</v>
      </c>
      <c r="AL57" s="321"/>
      <c r="AM57" s="329">
        <v>828163</v>
      </c>
      <c r="AN57" s="330">
        <v>93251</v>
      </c>
      <c r="AO57" s="331">
        <v>-8.3000000000000007</v>
      </c>
      <c r="AP57" s="332">
        <v>125391</v>
      </c>
      <c r="AQ57" s="333">
        <v>-13.6</v>
      </c>
      <c r="AR57" s="334">
        <v>5.3</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505</v>
      </c>
      <c r="AM58" s="337">
        <v>363235</v>
      </c>
      <c r="AN58" s="338">
        <v>40900</v>
      </c>
      <c r="AO58" s="339">
        <v>-31.2</v>
      </c>
      <c r="AP58" s="340">
        <v>68516</v>
      </c>
      <c r="AQ58" s="341">
        <v>-18.2</v>
      </c>
      <c r="AR58" s="342">
        <v>-13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509</v>
      </c>
      <c r="AL59" s="321"/>
      <c r="AM59" s="329">
        <v>1927188</v>
      </c>
      <c r="AN59" s="330">
        <v>220906</v>
      </c>
      <c r="AO59" s="331">
        <v>136.9</v>
      </c>
      <c r="AP59" s="332">
        <v>138402</v>
      </c>
      <c r="AQ59" s="333">
        <v>10.4</v>
      </c>
      <c r="AR59" s="334">
        <v>126.5</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505</v>
      </c>
      <c r="AM60" s="337">
        <v>1465283</v>
      </c>
      <c r="AN60" s="338">
        <v>167960</v>
      </c>
      <c r="AO60" s="339">
        <v>310.7</v>
      </c>
      <c r="AP60" s="340">
        <v>70652</v>
      </c>
      <c r="AQ60" s="341">
        <v>3.1</v>
      </c>
      <c r="AR60" s="342">
        <v>307.60000000000002</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510</v>
      </c>
      <c r="AL61" s="343"/>
      <c r="AM61" s="344">
        <v>974168</v>
      </c>
      <c r="AN61" s="345">
        <v>109387</v>
      </c>
      <c r="AO61" s="346">
        <v>56.4</v>
      </c>
      <c r="AP61" s="347">
        <v>129309</v>
      </c>
      <c r="AQ61" s="348">
        <v>3.6</v>
      </c>
      <c r="AR61" s="334">
        <v>52.8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505</v>
      </c>
      <c r="AM62" s="337">
        <v>537804</v>
      </c>
      <c r="AN62" s="338">
        <v>60750</v>
      </c>
      <c r="AO62" s="339">
        <v>97.2</v>
      </c>
      <c r="AP62" s="340">
        <v>69483</v>
      </c>
      <c r="AQ62" s="341">
        <v>2.6</v>
      </c>
      <c r="AR62" s="342">
        <v>94.6</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dD3qw5ziBX4D1OXI7ga1CoC/rnfyNpAZvJ9ZGa++E4CGMyjguP0yOa/u8XlRmAS6929LGDj8QHLX4q62LNhOPA==" saltValue="aJw3JRHw/hmki0aSxDst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512</v>
      </c>
    </row>
    <row r="120" spans="125:125" ht="13.5" hidden="1" customHeight="1"/>
    <row r="121" spans="125:125" ht="13.5" hidden="1" customHeight="1">
      <c r="DU121" s="255"/>
    </row>
  </sheetData>
  <sheetProtection algorithmName="SHA-512" hashValue="kRNUaowFbtwoQ4Y4YXT4thJFTrs1K/1sFeKRVTTtCWra9TsptoNqSm1oUisu4xuLaoY9FfpnIELOAFmtPTjJcQ==" saltValue="vlT/jcTWIupUyJToQMQK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513</v>
      </c>
    </row>
  </sheetData>
  <sheetProtection algorithmName="SHA-512" hashValue="1AoYKuswsuldfhs6BvRAxyIr8rl92PB3lA9iy0u7Anu2Jyg5Iz4LbrAsvLK4dZIyno4daqdWT3MKN1BdJkbWcA==" saltValue="Mrzx2zDtOGbk8wZ7RLuB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204" t="s">
        <v>3</v>
      </c>
      <c r="D47" s="1204"/>
      <c r="E47" s="1205"/>
      <c r="F47" s="11">
        <v>48.87</v>
      </c>
      <c r="G47" s="12">
        <v>51.71</v>
      </c>
      <c r="H47" s="12">
        <v>51.43</v>
      </c>
      <c r="I47" s="12">
        <v>48.95</v>
      </c>
      <c r="J47" s="13">
        <v>46.98</v>
      </c>
    </row>
    <row r="48" spans="2:10" ht="57.75" customHeight="1">
      <c r="B48" s="14"/>
      <c r="C48" s="1206" t="s">
        <v>4</v>
      </c>
      <c r="D48" s="1206"/>
      <c r="E48" s="1207"/>
      <c r="F48" s="15">
        <v>14.38</v>
      </c>
      <c r="G48" s="16">
        <v>10.66</v>
      </c>
      <c r="H48" s="16">
        <v>14.66</v>
      </c>
      <c r="I48" s="16">
        <v>14.36</v>
      </c>
      <c r="J48" s="17">
        <v>14.24</v>
      </c>
    </row>
    <row r="49" spans="2:10" ht="57.75" customHeight="1" thickBot="1">
      <c r="B49" s="18"/>
      <c r="C49" s="1208" t="s">
        <v>5</v>
      </c>
      <c r="D49" s="1208"/>
      <c r="E49" s="1209"/>
      <c r="F49" s="19" t="s">
        <v>519</v>
      </c>
      <c r="G49" s="20" t="s">
        <v>520</v>
      </c>
      <c r="H49" s="20">
        <v>3.67</v>
      </c>
      <c r="I49" s="20" t="s">
        <v>521</v>
      </c>
      <c r="J49" s="21">
        <v>3.76</v>
      </c>
    </row>
    <row r="50" spans="2:10"/>
  </sheetData>
  <sheetProtection algorithmName="SHA-512" hashValue="nfrGNQ8SAWRcYtql2aEQbXapMkUfvFI8j9C0pKEcvhFy5jZl2f8Hrxw27pTusgYDNK/6Sicqj7BhX1pefA5Evg==" saltValue="ZJgk/mj5bqOjP2xxl622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2023-10-11T02:29:08Z</cp:lastPrinted>
  <dcterms:created xsi:type="dcterms:W3CDTF">2023-02-20T07:18:07Z</dcterms:created>
  <dcterms:modified xsi:type="dcterms:W3CDTF">2023-11-01T01:38:30Z</dcterms:modified>
  <cp:category/>
</cp:coreProperties>
</file>